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0E89806F9A4CDCE8/Desktop/"/>
    </mc:Choice>
  </mc:AlternateContent>
  <xr:revisionPtr revIDLastSave="35" documentId="8_{FFF51EA3-2117-4117-AF54-3F622AB0312C}" xr6:coauthVersionLast="47" xr6:coauthVersionMax="47" xr10:uidLastSave="{B61CB2A7-950F-486A-B4CF-4C2C8C63CD33}"/>
  <bookViews>
    <workbookView xWindow="-110" yWindow="-110" windowWidth="19420" windowHeight="11500" tabRatio="500" xr2:uid="{00000000-000D-0000-FFFF-FFFF00000000}"/>
  </bookViews>
  <sheets>
    <sheet name="使い方" sheetId="6" r:id="rId1"/>
    <sheet name="支払管理表" sheetId="2" r:id="rId2"/>
    <sheet name="月別集計" sheetId="3" r:id="rId3"/>
    <sheet name="マスタ設定" sheetId="5" r:id="rId4"/>
  </sheets>
  <definedNames>
    <definedName name="_xlnm._FilterDatabase" localSheetId="1" hidden="1">支払管理表!$A$4:$N$104</definedName>
    <definedName name="_xlnm.Print_Titles" localSheetId="1">支払管理表!$1:$4</definedName>
    <definedName name="支払状況リスト">OFFSET(マスタ設定!$E$4,0,0,COUNTA(マスタ設定!$E$4:$E$103),1)</definedName>
    <definedName name="支払方法リスト">OFFSET(マスタ設定!$A$4,0,0,COUNTA(マスタ設定!$A$4:$A$103),1)</definedName>
    <definedName name="費目リスト">OFFSET(マスタ設定!$C$4,0,0,COUNTA(マスタ設定!$C$4:$C$103),1)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5" i="3" l="1"/>
  <c r="F15" i="3"/>
  <c r="E15" i="3"/>
  <c r="C15" i="3"/>
  <c r="B15" i="3"/>
  <c r="A15" i="3"/>
  <c r="G14" i="3"/>
  <c r="F14" i="3"/>
  <c r="E14" i="3"/>
  <c r="C14" i="3"/>
  <c r="B14" i="3"/>
  <c r="A14" i="3"/>
  <c r="G13" i="3"/>
  <c r="F13" i="3"/>
  <c r="E13" i="3"/>
  <c r="C13" i="3"/>
  <c r="B13" i="3"/>
  <c r="A13" i="3"/>
  <c r="G12" i="3"/>
  <c r="F12" i="3"/>
  <c r="E12" i="3"/>
  <c r="C12" i="3"/>
  <c r="B12" i="3"/>
  <c r="A12" i="3"/>
  <c r="G11" i="3"/>
  <c r="F11" i="3"/>
  <c r="E11" i="3"/>
  <c r="C11" i="3"/>
  <c r="B11" i="3"/>
  <c r="A11" i="3"/>
  <c r="G10" i="3"/>
  <c r="F10" i="3"/>
  <c r="E10" i="3"/>
  <c r="C10" i="3"/>
  <c r="B10" i="3"/>
  <c r="A10" i="3"/>
  <c r="C9" i="3"/>
  <c r="B9" i="3"/>
  <c r="A9" i="3"/>
  <c r="C8" i="3"/>
  <c r="B8" i="3"/>
  <c r="A8" i="3"/>
  <c r="G7" i="3"/>
  <c r="F7" i="3"/>
  <c r="E7" i="3"/>
  <c r="C7" i="3"/>
  <c r="B7" i="3"/>
  <c r="A7" i="3"/>
  <c r="G6" i="3"/>
  <c r="F6" i="3"/>
  <c r="E6" i="3"/>
  <c r="C6" i="3"/>
  <c r="B6" i="3"/>
  <c r="A6" i="3"/>
  <c r="G5" i="3"/>
  <c r="F5" i="3"/>
  <c r="E5" i="3"/>
  <c r="C5" i="3"/>
  <c r="B5" i="3"/>
  <c r="A5" i="3"/>
  <c r="G4" i="3"/>
  <c r="F4" i="3"/>
  <c r="E4" i="3"/>
  <c r="C4" i="3"/>
  <c r="B4" i="3"/>
  <c r="A4" i="3"/>
  <c r="M104" i="2"/>
  <c r="L104" i="2"/>
  <c r="C104" i="2"/>
  <c r="A104" i="2"/>
  <c r="M103" i="2"/>
  <c r="L103" i="2"/>
  <c r="C103" i="2"/>
  <c r="A103" i="2"/>
  <c r="M102" i="2"/>
  <c r="L102" i="2"/>
  <c r="C102" i="2"/>
  <c r="A102" i="2"/>
  <c r="M101" i="2"/>
  <c r="L101" i="2"/>
  <c r="C101" i="2"/>
  <c r="A101" i="2"/>
  <c r="M100" i="2"/>
  <c r="L100" i="2"/>
  <c r="C100" i="2"/>
  <c r="A100" i="2"/>
  <c r="M99" i="2"/>
  <c r="L99" i="2"/>
  <c r="C99" i="2"/>
  <c r="A99" i="2"/>
  <c r="M98" i="2"/>
  <c r="L98" i="2"/>
  <c r="C98" i="2"/>
  <c r="A98" i="2"/>
  <c r="M97" i="2"/>
  <c r="L97" i="2"/>
  <c r="C97" i="2"/>
  <c r="A97" i="2"/>
  <c r="M96" i="2"/>
  <c r="L96" i="2"/>
  <c r="C96" i="2"/>
  <c r="A96" i="2"/>
  <c r="M95" i="2"/>
  <c r="L95" i="2"/>
  <c r="C95" i="2"/>
  <c r="A95" i="2"/>
  <c r="M94" i="2"/>
  <c r="L94" i="2"/>
  <c r="C94" i="2"/>
  <c r="A94" i="2"/>
  <c r="M93" i="2"/>
  <c r="L93" i="2"/>
  <c r="C93" i="2"/>
  <c r="A93" i="2"/>
  <c r="M92" i="2"/>
  <c r="L92" i="2"/>
  <c r="C92" i="2"/>
  <c r="A92" i="2"/>
  <c r="M91" i="2"/>
  <c r="L91" i="2"/>
  <c r="C91" i="2"/>
  <c r="A91" i="2"/>
  <c r="M90" i="2"/>
  <c r="L90" i="2"/>
  <c r="C90" i="2"/>
  <c r="A90" i="2"/>
  <c r="M89" i="2"/>
  <c r="L89" i="2"/>
  <c r="C89" i="2"/>
  <c r="A89" i="2"/>
  <c r="M88" i="2"/>
  <c r="L88" i="2"/>
  <c r="C88" i="2"/>
  <c r="A88" i="2"/>
  <c r="M87" i="2"/>
  <c r="L87" i="2"/>
  <c r="C87" i="2"/>
  <c r="A87" i="2"/>
  <c r="M86" i="2"/>
  <c r="L86" i="2"/>
  <c r="C86" i="2"/>
  <c r="A86" i="2"/>
  <c r="M85" i="2"/>
  <c r="L85" i="2"/>
  <c r="C85" i="2"/>
  <c r="A85" i="2"/>
  <c r="M84" i="2"/>
  <c r="L84" i="2"/>
  <c r="C84" i="2"/>
  <c r="A84" i="2"/>
  <c r="M83" i="2"/>
  <c r="L83" i="2"/>
  <c r="C83" i="2"/>
  <c r="A83" i="2"/>
  <c r="M82" i="2"/>
  <c r="L82" i="2"/>
  <c r="C82" i="2"/>
  <c r="A82" i="2"/>
  <c r="M81" i="2"/>
  <c r="L81" i="2"/>
  <c r="C81" i="2"/>
  <c r="A81" i="2"/>
  <c r="M80" i="2"/>
  <c r="L80" i="2"/>
  <c r="C80" i="2"/>
  <c r="A80" i="2"/>
  <c r="M79" i="2"/>
  <c r="L79" i="2"/>
  <c r="C79" i="2"/>
  <c r="A79" i="2"/>
  <c r="M78" i="2"/>
  <c r="L78" i="2"/>
  <c r="C78" i="2"/>
  <c r="A78" i="2"/>
  <c r="M77" i="2"/>
  <c r="L77" i="2"/>
  <c r="C77" i="2"/>
  <c r="A77" i="2"/>
  <c r="M76" i="2"/>
  <c r="L76" i="2"/>
  <c r="C76" i="2"/>
  <c r="A76" i="2"/>
  <c r="M75" i="2"/>
  <c r="L75" i="2"/>
  <c r="C75" i="2"/>
  <c r="A75" i="2"/>
  <c r="M74" i="2"/>
  <c r="L74" i="2"/>
  <c r="C74" i="2"/>
  <c r="A74" i="2"/>
  <c r="M73" i="2"/>
  <c r="L73" i="2"/>
  <c r="C73" i="2"/>
  <c r="A73" i="2"/>
  <c r="M72" i="2"/>
  <c r="L72" i="2"/>
  <c r="C72" i="2"/>
  <c r="A72" i="2"/>
  <c r="M71" i="2"/>
  <c r="L71" i="2"/>
  <c r="C71" i="2"/>
  <c r="A71" i="2"/>
  <c r="M70" i="2"/>
  <c r="L70" i="2"/>
  <c r="C70" i="2"/>
  <c r="A70" i="2"/>
  <c r="M69" i="2"/>
  <c r="L69" i="2"/>
  <c r="C69" i="2"/>
  <c r="A69" i="2"/>
  <c r="M68" i="2"/>
  <c r="L68" i="2"/>
  <c r="C68" i="2"/>
  <c r="A68" i="2"/>
  <c r="M67" i="2"/>
  <c r="L67" i="2"/>
  <c r="C67" i="2"/>
  <c r="A67" i="2"/>
  <c r="M66" i="2"/>
  <c r="L66" i="2"/>
  <c r="C66" i="2"/>
  <c r="A66" i="2"/>
  <c r="M65" i="2"/>
  <c r="L65" i="2"/>
  <c r="C65" i="2"/>
  <c r="A65" i="2"/>
  <c r="M64" i="2"/>
  <c r="L64" i="2"/>
  <c r="C64" i="2"/>
  <c r="A64" i="2"/>
  <c r="M63" i="2"/>
  <c r="L63" i="2"/>
  <c r="C63" i="2"/>
  <c r="A63" i="2"/>
  <c r="M62" i="2"/>
  <c r="L62" i="2"/>
  <c r="C62" i="2"/>
  <c r="A62" i="2"/>
  <c r="M61" i="2"/>
  <c r="L61" i="2"/>
  <c r="C61" i="2"/>
  <c r="A61" i="2"/>
  <c r="M60" i="2"/>
  <c r="L60" i="2"/>
  <c r="C60" i="2"/>
  <c r="A60" i="2"/>
  <c r="M59" i="2"/>
  <c r="L59" i="2"/>
  <c r="C59" i="2"/>
  <c r="A59" i="2"/>
  <c r="M58" i="2"/>
  <c r="L58" i="2"/>
  <c r="C58" i="2"/>
  <c r="A58" i="2"/>
  <c r="M57" i="2"/>
  <c r="L57" i="2"/>
  <c r="C57" i="2"/>
  <c r="A57" i="2"/>
  <c r="M56" i="2"/>
  <c r="L56" i="2"/>
  <c r="C56" i="2"/>
  <c r="A56" i="2"/>
  <c r="M55" i="2"/>
  <c r="L55" i="2"/>
  <c r="C55" i="2"/>
  <c r="A55" i="2"/>
  <c r="M54" i="2"/>
  <c r="L54" i="2"/>
  <c r="C54" i="2"/>
  <c r="A54" i="2"/>
  <c r="M53" i="2"/>
  <c r="L53" i="2"/>
  <c r="C53" i="2"/>
  <c r="A53" i="2"/>
  <c r="M52" i="2"/>
  <c r="L52" i="2"/>
  <c r="C52" i="2"/>
  <c r="A52" i="2"/>
  <c r="M51" i="2"/>
  <c r="L51" i="2"/>
  <c r="C51" i="2"/>
  <c r="A51" i="2"/>
  <c r="M50" i="2"/>
  <c r="L50" i="2"/>
  <c r="C50" i="2"/>
  <c r="A50" i="2"/>
  <c r="M49" i="2"/>
  <c r="L49" i="2"/>
  <c r="C49" i="2"/>
  <c r="A49" i="2"/>
  <c r="M48" i="2"/>
  <c r="L48" i="2"/>
  <c r="C48" i="2"/>
  <c r="A48" i="2"/>
  <c r="M47" i="2"/>
  <c r="L47" i="2"/>
  <c r="C47" i="2"/>
  <c r="A47" i="2"/>
  <c r="M46" i="2"/>
  <c r="L46" i="2"/>
  <c r="C46" i="2"/>
  <c r="A46" i="2"/>
  <c r="M45" i="2"/>
  <c r="L45" i="2"/>
  <c r="C45" i="2"/>
  <c r="A45" i="2"/>
  <c r="M44" i="2"/>
  <c r="L44" i="2"/>
  <c r="C44" i="2"/>
  <c r="A44" i="2"/>
  <c r="M43" i="2"/>
  <c r="L43" i="2"/>
  <c r="C43" i="2"/>
  <c r="A43" i="2"/>
  <c r="M42" i="2"/>
  <c r="L42" i="2"/>
  <c r="C42" i="2"/>
  <c r="A42" i="2"/>
  <c r="M41" i="2"/>
  <c r="L41" i="2"/>
  <c r="C41" i="2"/>
  <c r="A41" i="2"/>
  <c r="M40" i="2"/>
  <c r="L40" i="2"/>
  <c r="C40" i="2"/>
  <c r="A40" i="2"/>
  <c r="M39" i="2"/>
  <c r="L39" i="2"/>
  <c r="C39" i="2"/>
  <c r="A39" i="2"/>
  <c r="M38" i="2"/>
  <c r="L38" i="2"/>
  <c r="C38" i="2"/>
  <c r="A38" i="2"/>
  <c r="M37" i="2"/>
  <c r="L37" i="2"/>
  <c r="C37" i="2"/>
  <c r="A37" i="2"/>
  <c r="M36" i="2"/>
  <c r="L36" i="2"/>
  <c r="C36" i="2"/>
  <c r="A36" i="2"/>
  <c r="M35" i="2"/>
  <c r="L35" i="2"/>
  <c r="C35" i="2"/>
  <c r="A35" i="2"/>
  <c r="M34" i="2"/>
  <c r="L34" i="2"/>
  <c r="C34" i="2"/>
  <c r="A34" i="2"/>
  <c r="M33" i="2"/>
  <c r="L33" i="2"/>
  <c r="C33" i="2"/>
  <c r="A33" i="2"/>
  <c r="M32" i="2"/>
  <c r="L32" i="2"/>
  <c r="C32" i="2"/>
  <c r="A32" i="2"/>
  <c r="M31" i="2"/>
  <c r="L31" i="2"/>
  <c r="C31" i="2"/>
  <c r="A31" i="2"/>
  <c r="M30" i="2"/>
  <c r="L30" i="2"/>
  <c r="C30" i="2"/>
  <c r="A30" i="2"/>
  <c r="M29" i="2"/>
  <c r="L29" i="2"/>
  <c r="C29" i="2"/>
  <c r="A29" i="2"/>
  <c r="M28" i="2"/>
  <c r="L28" i="2"/>
  <c r="C28" i="2"/>
  <c r="A28" i="2"/>
  <c r="M27" i="2"/>
  <c r="L27" i="2"/>
  <c r="C27" i="2"/>
  <c r="A27" i="2"/>
  <c r="M26" i="2"/>
  <c r="L26" i="2"/>
  <c r="C26" i="2"/>
  <c r="A26" i="2"/>
  <c r="M25" i="2"/>
  <c r="L25" i="2"/>
  <c r="C25" i="2"/>
  <c r="A25" i="2"/>
  <c r="M24" i="2"/>
  <c r="L24" i="2"/>
  <c r="C24" i="2"/>
  <c r="A24" i="2"/>
  <c r="M23" i="2"/>
  <c r="L23" i="2"/>
  <c r="C23" i="2"/>
  <c r="A23" i="2"/>
  <c r="M22" i="2"/>
  <c r="L22" i="2"/>
  <c r="C22" i="2"/>
  <c r="A22" i="2"/>
  <c r="M21" i="2"/>
  <c r="L21" i="2"/>
  <c r="C21" i="2"/>
  <c r="A21" i="2"/>
  <c r="M20" i="2"/>
  <c r="L20" i="2"/>
  <c r="C20" i="2"/>
  <c r="A20" i="2"/>
  <c r="M19" i="2"/>
  <c r="L19" i="2"/>
  <c r="C19" i="2"/>
  <c r="A19" i="2"/>
  <c r="M18" i="2"/>
  <c r="L18" i="2"/>
  <c r="C18" i="2"/>
  <c r="A18" i="2"/>
  <c r="M17" i="2"/>
  <c r="L17" i="2"/>
  <c r="C17" i="2"/>
  <c r="A17" i="2"/>
  <c r="M16" i="2"/>
  <c r="L16" i="2"/>
  <c r="C16" i="2"/>
  <c r="A16" i="2"/>
  <c r="M15" i="2"/>
  <c r="L15" i="2"/>
  <c r="C15" i="2"/>
  <c r="A15" i="2"/>
  <c r="M14" i="2"/>
  <c r="L14" i="2"/>
  <c r="C14" i="2"/>
  <c r="A14" i="2"/>
  <c r="M13" i="2"/>
  <c r="L13" i="2"/>
  <c r="C13" i="2"/>
  <c r="A13" i="2"/>
  <c r="M12" i="2"/>
  <c r="L12" i="2"/>
  <c r="C12" i="2"/>
  <c r="A12" i="2"/>
  <c r="M11" i="2"/>
  <c r="L11" i="2"/>
  <c r="C11" i="2"/>
  <c r="A11" i="2"/>
  <c r="M10" i="2"/>
  <c r="G9" i="3" s="1"/>
  <c r="L10" i="2"/>
  <c r="C10" i="2"/>
  <c r="A10" i="2"/>
  <c r="M9" i="2"/>
  <c r="L9" i="2"/>
  <c r="C9" i="2"/>
  <c r="A9" i="2"/>
  <c r="M8" i="2"/>
  <c r="L8" i="2"/>
  <c r="C8" i="2"/>
  <c r="A8" i="2"/>
  <c r="M7" i="2"/>
  <c r="L7" i="2"/>
  <c r="C7" i="2"/>
  <c r="A7" i="2"/>
  <c r="M6" i="2"/>
  <c r="L6" i="2"/>
  <c r="A6" i="2"/>
  <c r="M5" i="2"/>
  <c r="F8" i="3" s="1"/>
  <c r="L5" i="2"/>
  <c r="A5" i="2"/>
  <c r="G3" i="2"/>
  <c r="A3" i="2"/>
  <c r="N1" i="2"/>
  <c r="D5" i="3" l="1"/>
  <c r="D13" i="3"/>
  <c r="D3" i="2"/>
  <c r="D11" i="3"/>
  <c r="D7" i="3"/>
  <c r="D8" i="3"/>
  <c r="H12" i="3"/>
  <c r="D9" i="3"/>
  <c r="H14" i="3"/>
  <c r="D12" i="3"/>
  <c r="H15" i="3"/>
  <c r="H6" i="3"/>
  <c r="H10" i="3"/>
  <c r="D4" i="3"/>
  <c r="H7" i="3"/>
  <c r="H5" i="3"/>
  <c r="D15" i="3"/>
  <c r="H11" i="3"/>
  <c r="H13" i="3"/>
  <c r="D6" i="3"/>
  <c r="H8" i="3"/>
  <c r="H4" i="3"/>
  <c r="H9" i="3"/>
  <c r="D14" i="3"/>
  <c r="D10" i="3"/>
  <c r="J3" i="2"/>
  <c r="E8" i="3"/>
  <c r="B16" i="3"/>
  <c r="C16" i="3"/>
  <c r="G8" i="3"/>
  <c r="G16" i="3" s="1"/>
  <c r="E9" i="3"/>
  <c r="F9" i="3"/>
  <c r="F16" i="3" s="1"/>
  <c r="E16" i="3" l="1"/>
  <c r="D16" i="3"/>
  <c r="H16" i="3"/>
</calcChain>
</file>

<file path=xl/sharedStrings.xml><?xml version="1.0" encoding="utf-8"?>
<sst xmlns="http://schemas.openxmlformats.org/spreadsheetml/2006/main" count="82" uniqueCount="77">
  <si>
    <t>支払状況</t>
  </si>
  <si>
    <t>未払額</t>
  </si>
  <si>
    <t>合計</t>
  </si>
  <si>
    <t>支払予定日</t>
  </si>
  <si>
    <t>曜日</t>
  </si>
  <si>
    <t>支払先</t>
  </si>
  <si>
    <t>内容／摘要</t>
  </si>
  <si>
    <t>費目</t>
  </si>
  <si>
    <t>支払予定額</t>
  </si>
  <si>
    <t>作成日</t>
  </si>
  <si>
    <t>No.</t>
  </si>
  <si>
    <t>請求書番号</t>
  </si>
  <si>
    <t>支払方法</t>
  </si>
  <si>
    <t>支払日</t>
  </si>
  <si>
    <t>支払額</t>
  </si>
  <si>
    <t>備考</t>
  </si>
  <si>
    <t>家賃</t>
  </si>
  <si>
    <t>銀行振込</t>
  </si>
  <si>
    <t>通信費</t>
  </si>
  <si>
    <t>口座振替</t>
  </si>
  <si>
    <t>外注費</t>
  </si>
  <si>
    <t>広告宣伝費</t>
  </si>
  <si>
    <t>クレジットカード</t>
  </si>
  <si>
    <t>消耗品費</t>
  </si>
  <si>
    <t>現金</t>
  </si>
  <si>
    <t>支払手数料</t>
  </si>
  <si>
    <t>旅費交通費</t>
  </si>
  <si>
    <t>対象月</t>
  </si>
  <si>
    <t>支払予定額合計</t>
  </si>
  <si>
    <t>支払済額合計</t>
  </si>
  <si>
    <t>未払額合計</t>
  </si>
  <si>
    <t>未払い件数</t>
  </si>
  <si>
    <t>一部支払件数</t>
  </si>
  <si>
    <t>支払済件数</t>
  </si>
  <si>
    <t>支払済率</t>
  </si>
  <si>
    <t>マスタ設定</t>
  </si>
  <si>
    <t>📝 このシートで「支払方法」「費目」「支払状況」のリストを管理します。支払管理表のプルダウンはここから自動参照されます。項目を追加・編集すると、支払管理表のプルダウンにも反映されます。</t>
  </si>
  <si>
    <t>仕入</t>
  </si>
  <si>
    <t>未払い</t>
  </si>
  <si>
    <t>一部支払</t>
  </si>
  <si>
    <t>支払済</t>
  </si>
  <si>
    <t>水道光熱費</t>
  </si>
  <si>
    <t>その他</t>
  </si>
  <si>
    <t>◆ シート構成</t>
  </si>
  <si>
    <t>支払管理表</t>
  </si>
  <si>
    <t>月別集計</t>
  </si>
  <si>
    <t>プルダウンの選択肢（支払方法・費目・支払状況）を管理。</t>
  </si>
  <si>
    <t>使い方</t>
  </si>
  <si>
    <t>本シート。最初に一読してください。</t>
  </si>
  <si>
    <t>◆ 基本の入力フロー</t>
  </si>
  <si>
    <t>STEP 1</t>
  </si>
  <si>
    <t>「支払管理表」シートを開き、青色セルに必要情報を入力（支払予定日・支払先・費目など）</t>
  </si>
  <si>
    <t>STEP 2</t>
  </si>
  <si>
    <t>STEP 3</t>
  </si>
  <si>
    <t>支払が完了したら、支払日・支払額を入力。支払状況は自動で「支払済」に変わります。</t>
  </si>
  <si>
    <t>◆ 色のルール</t>
  </si>
  <si>
    <t>水色セル</t>
  </si>
  <si>
    <t>ユーザーが入力するセル</t>
  </si>
  <si>
    <t>グレーセル</t>
  </si>
  <si>
    <t>数式で自動計算されるセル（編集不要）</t>
  </si>
  <si>
    <t>赤色行</t>
  </si>
  <si>
    <t>支払予定日が過ぎている＋未払い → 至急対応</t>
  </si>
  <si>
    <t>黄色行</t>
  </si>
  <si>
    <t>グレー文字</t>
  </si>
  <si>
    <t>支払済の行</t>
  </si>
  <si>
    <t>月別集計</t>
    <phoneticPr fontId="8"/>
  </si>
  <si>
    <r>
      <rPr>
        <sz val="10"/>
        <color rgb="FF595959"/>
        <rFont val="ＭＳ ゴシック"/>
        <family val="3"/>
        <charset val="128"/>
      </rPr>
      <t>支払管理表のデータをもとに、</t>
    </r>
    <r>
      <rPr>
        <sz val="10"/>
        <color rgb="FF595959"/>
        <rFont val="Yu Gothic UI"/>
        <family val="3"/>
        <charset val="128"/>
      </rPr>
      <t>1</t>
    </r>
    <r>
      <rPr>
        <sz val="10"/>
        <color rgb="FF595959"/>
        <rFont val="ＭＳ ゴシック"/>
        <family val="3"/>
        <charset val="128"/>
      </rPr>
      <t>〜</t>
    </r>
    <r>
      <rPr>
        <sz val="10"/>
        <color rgb="FF595959"/>
        <rFont val="Yu Gothic UI"/>
        <family val="3"/>
        <charset val="128"/>
      </rPr>
      <t>12</t>
    </r>
    <r>
      <rPr>
        <sz val="10"/>
        <color rgb="FF595959"/>
        <rFont val="ＭＳ ゴシック"/>
        <family val="3"/>
        <charset val="128"/>
      </rPr>
      <t>月（本日年）の支払状況を自動集計します。当月の行は緑色でハイライトされます。</t>
    </r>
    <phoneticPr fontId="8"/>
  </si>
  <si>
    <t>支払管理表</t>
    <phoneticPr fontId="8"/>
  </si>
  <si>
    <t>今月の支払予定額</t>
    <phoneticPr fontId="8"/>
  </si>
  <si>
    <t>今月の未払額</t>
    <phoneticPr fontId="8"/>
  </si>
  <si>
    <t>今月の支払済額</t>
    <phoneticPr fontId="8"/>
  </si>
  <si>
    <t>件数（未/部/済）</t>
    <phoneticPr fontId="8"/>
  </si>
  <si>
    <t>1件ずつ支払予定を入力する『メイン』シート。青色セルに入力するだけ。</t>
  </si>
  <si>
    <t>支払予定額を入力（例: 150000）</t>
  </si>
  <si>
    <t>支払予定日まで7日以内＋未払い → 準備</t>
  </si>
  <si>
    <t>使い方ガイド</t>
    <phoneticPr fontId="8"/>
  </si>
  <si>
    <t>1〜12月の支払額を自動集計。月別の動きを把握。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</si>
</sst>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¥#,##0;[Red]&quot;¥-&quot;#,##0;\-"/>
    <numFmt numFmtId="177" formatCode="yyyy/mm/dd"/>
    <numFmt numFmtId="178" formatCode="\¥#,##0;[Red]&quot;¥-&quot;#,##0;&quot;&quot;"/>
    <numFmt numFmtId="179" formatCode="0&quot;件&quot;;&quot;&quot;;\-"/>
    <numFmt numFmtId="180" formatCode="0.0%;\-0.0%;\-"/>
  </numFmts>
  <fonts count="26">
    <font>
      <sz val="11"/>
      <color theme="1"/>
      <name val="Calibri"/>
      <family val="2"/>
      <charset val="1"/>
    </font>
    <font>
      <b/>
      <sz val="11"/>
      <color rgb="FFFFFFFF"/>
      <name val="DejaVu Sans"/>
      <family val="2"/>
    </font>
    <font>
      <sz val="10"/>
      <color rgb="FF595959"/>
      <name val="DejaVu Sans"/>
      <family val="2"/>
    </font>
    <font>
      <sz val="11"/>
      <color rgb="FF000000"/>
      <name val="Yu Gothic UI"/>
      <family val="3"/>
      <charset val="128"/>
    </font>
    <font>
      <b/>
      <sz val="11"/>
      <color rgb="FFFFFFFF"/>
      <name val="Yu Gothic UI"/>
      <family val="3"/>
      <charset val="128"/>
    </font>
    <font>
      <sz val="11"/>
      <color theme="1"/>
      <name val="DejaVu Sans"/>
      <family val="2"/>
    </font>
    <font>
      <b/>
      <sz val="18"/>
      <color rgb="FFFFFFFF"/>
      <name val="DejaVu Sans"/>
      <family val="2"/>
    </font>
    <font>
      <sz val="10"/>
      <color rgb="FF595959"/>
      <name val="Yu Gothic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S UI Gothic"/>
      <family val="3"/>
      <charset val="128"/>
    </font>
    <font>
      <b/>
      <sz val="14"/>
      <color rgb="FF1F3864"/>
      <name val="MS UI Gothic"/>
      <family val="3"/>
      <charset val="128"/>
    </font>
    <font>
      <b/>
      <sz val="11"/>
      <color rgb="FFFFFFFF"/>
      <name val="MS UI Gothic"/>
      <family val="3"/>
      <charset val="128"/>
    </font>
    <font>
      <sz val="11"/>
      <color rgb="FF000000"/>
      <name val="MS UI Gothic"/>
      <family val="3"/>
      <charset val="128"/>
    </font>
    <font>
      <b/>
      <sz val="20"/>
      <color rgb="FFFFFFFF"/>
      <name val="MS UI Gothic"/>
      <family val="3"/>
      <charset val="128"/>
    </font>
    <font>
      <b/>
      <sz val="10"/>
      <color rgb="FFFFFFFF"/>
      <name val="MS UI Gothic"/>
      <family val="3"/>
      <charset val="128"/>
    </font>
    <font>
      <sz val="10"/>
      <color rgb="FFFFFFFF"/>
      <name val="MS UI Gothic"/>
      <family val="3"/>
      <charset val="128"/>
    </font>
    <font>
      <b/>
      <sz val="14"/>
      <color rgb="FFC00000"/>
      <name val="MS UI Gothic"/>
      <family val="3"/>
      <charset val="128"/>
    </font>
    <font>
      <b/>
      <sz val="14"/>
      <color rgb="FF548235"/>
      <name val="MS UI Gothic"/>
      <family val="3"/>
      <charset val="128"/>
    </font>
    <font>
      <b/>
      <sz val="12"/>
      <color rgb="FF404040"/>
      <name val="MS UI Gothic"/>
      <family val="3"/>
      <charset val="128"/>
    </font>
    <font>
      <b/>
      <sz val="18"/>
      <color rgb="FFFFFFFF"/>
      <name val="ＭＳ ゴシック"/>
      <family val="3"/>
      <charset val="128"/>
    </font>
    <font>
      <sz val="10"/>
      <color rgb="FF595959"/>
      <name val="ＭＳ ゴシック"/>
      <family val="3"/>
      <charset val="128"/>
    </font>
    <font>
      <sz val="10"/>
      <color rgb="FF595959"/>
      <name val="DejaVu Sans"/>
      <family val="3"/>
      <charset val="128"/>
    </font>
    <font>
      <b/>
      <sz val="22"/>
      <color rgb="FFFFFFFF"/>
      <name val="MS UI Gothic"/>
      <family val="3"/>
      <charset val="128"/>
    </font>
    <font>
      <b/>
      <sz val="14"/>
      <color rgb="FFFFFFFF"/>
      <name val="MS UI Gothic"/>
      <family val="3"/>
      <charset val="128"/>
    </font>
    <font>
      <b/>
      <sz val="11"/>
      <color rgb="FF1F3864"/>
      <name val="MS UI Gothic"/>
      <family val="3"/>
      <charset val="128"/>
    </font>
    <font>
      <b/>
      <sz val="11"/>
      <color rgb="FF595959"/>
      <name val="MS UI Gothic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2E75B6"/>
        <bgColor rgb="FF4672A8"/>
      </patternFill>
    </fill>
    <fill>
      <patternFill patternType="solid">
        <fgColor rgb="FF548235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rgb="FFBDD7EE"/>
        <bgColor rgb="FFD9D9D9"/>
      </patternFill>
    </fill>
    <fill>
      <patternFill patternType="solid">
        <fgColor rgb="FFC6E0B4"/>
        <bgColor rgb="FFD9D9D9"/>
      </patternFill>
    </fill>
    <fill>
      <patternFill patternType="solid">
        <fgColor rgb="FFF4B6B6"/>
        <bgColor rgb="FFF8CBAD"/>
      </patternFill>
    </fill>
    <fill>
      <patternFill patternType="solid">
        <fgColor rgb="FFFFFFFF"/>
        <bgColor rgb="FFFAFAFA"/>
      </patternFill>
    </fill>
    <fill>
      <patternFill patternType="solid">
        <fgColor rgb="FF404040"/>
        <bgColor rgb="FF375623"/>
      </patternFill>
    </fill>
    <fill>
      <patternFill patternType="solid">
        <fgColor rgb="FFD9D9D9"/>
        <bgColor rgb="FFBDD7EE"/>
      </patternFill>
    </fill>
    <fill>
      <patternFill patternType="solid">
        <fgColor rgb="FFF2F2F2"/>
        <bgColor rgb="FFEAF2FB"/>
      </patternFill>
    </fill>
    <fill>
      <patternFill patternType="solid">
        <fgColor rgb="FFDEEBF7"/>
        <bgColor rgb="FFEAF2FB"/>
      </patternFill>
    </fill>
    <fill>
      <patternFill patternType="solid">
        <fgColor rgb="FFEAF2FB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right" vertical="center"/>
    </xf>
    <xf numFmtId="0" fontId="3" fillId="12" borderId="2" xfId="0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right" vertical="center"/>
    </xf>
    <xf numFmtId="179" fontId="3" fillId="0" borderId="2" xfId="0" applyNumberFormat="1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 wrapText="1"/>
    </xf>
    <xf numFmtId="179" fontId="4" fillId="2" borderId="2" xfId="0" applyNumberFormat="1" applyFont="1" applyFill="1" applyBorder="1" applyAlignment="1">
      <alignment horizontal="center" vertical="center" wrapText="1"/>
    </xf>
    <xf numFmtId="180" fontId="4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left" vertical="center" wrapText="1"/>
    </xf>
    <xf numFmtId="0" fontId="9" fillId="0" borderId="0" xfId="0" applyFont="1"/>
    <xf numFmtId="177" fontId="15" fillId="2" borderId="0" xfId="0" applyNumberFormat="1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/>
    </xf>
    <xf numFmtId="177" fontId="12" fillId="13" borderId="2" xfId="0" applyNumberFormat="1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left" vertical="center" wrapText="1"/>
    </xf>
    <xf numFmtId="178" fontId="12" fillId="13" borderId="2" xfId="0" applyNumberFormat="1" applyFont="1" applyFill="1" applyBorder="1" applyAlignment="1">
      <alignment horizontal="right" vertical="center"/>
    </xf>
    <xf numFmtId="178" fontId="12" fillId="12" borderId="2" xfId="0" applyNumberFormat="1" applyFont="1" applyFill="1" applyBorder="1" applyAlignment="1">
      <alignment horizontal="right" vertical="center"/>
    </xf>
    <xf numFmtId="177" fontId="12" fillId="14" borderId="2" xfId="0" applyNumberFormat="1" applyFont="1" applyFill="1" applyBorder="1" applyAlignment="1">
      <alignment horizontal="center" vertical="center" wrapText="1"/>
    </xf>
    <xf numFmtId="0" fontId="12" fillId="14" borderId="2" xfId="0" applyFont="1" applyFill="1" applyBorder="1" applyAlignment="1">
      <alignment horizontal="left" vertical="center" wrapText="1"/>
    </xf>
    <xf numFmtId="178" fontId="12" fillId="14" borderId="2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left" vertical="center" indent="1"/>
    </xf>
    <xf numFmtId="0" fontId="23" fillId="3" borderId="0" xfId="0" applyFont="1" applyFill="1" applyAlignment="1">
      <alignment horizontal="left" vertical="center" indent="1"/>
    </xf>
    <xf numFmtId="0" fontId="24" fillId="13" borderId="2" xfId="0" applyFont="1" applyFill="1" applyBorder="1" applyAlignment="1">
      <alignment horizontal="left" vertical="center" wrapText="1" indent="1"/>
    </xf>
    <xf numFmtId="0" fontId="12" fillId="9" borderId="2" xfId="0" applyFont="1" applyFill="1" applyBorder="1" applyAlignment="1">
      <alignment horizontal="left" vertical="center" wrapText="1" indent="1"/>
    </xf>
    <xf numFmtId="0" fontId="25" fillId="0" borderId="0" xfId="0" applyFont="1" applyAlignment="1">
      <alignment horizontal="left" vertical="center" indent="1"/>
    </xf>
    <xf numFmtId="176" fontId="10" fillId="6" borderId="0" xfId="0" applyNumberFormat="1" applyFont="1" applyFill="1" applyAlignment="1">
      <alignment horizontal="center" vertical="center" wrapText="1"/>
    </xf>
    <xf numFmtId="176" fontId="16" fillId="8" borderId="0" xfId="0" applyNumberFormat="1" applyFont="1" applyFill="1" applyAlignment="1">
      <alignment horizontal="center" vertical="center" wrapText="1"/>
    </xf>
    <xf numFmtId="176" fontId="17" fillId="7" borderId="0" xfId="0" applyNumberFormat="1" applyFont="1" applyFill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2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6">
    <dxf>
      <font>
        <b/>
        <sz val="11"/>
        <color rgb="FFC00000"/>
        <name val="Yu Gothic UI"/>
        <charset val="1"/>
      </font>
      <fill>
        <patternFill>
          <bgColor rgb="FFFCE4D6"/>
        </patternFill>
      </fill>
    </dxf>
    <dxf>
      <font>
        <b/>
        <sz val="11"/>
        <color rgb="FF375623"/>
        <name val="Yu Gothic UI"/>
        <charset val="1"/>
      </font>
      <fill>
        <patternFill>
          <bgColor rgb="FFE2EFDA"/>
        </patternFill>
      </fill>
    </dxf>
    <dxf>
      <font>
        <b/>
        <color rgb="FFC00000"/>
        <name val="Yu Gothic UI"/>
        <charset val="1"/>
      </font>
    </dxf>
    <dxf>
      <font>
        <i/>
        <color rgb="FF7F7F7F"/>
        <name val="Yu Gothic UI"/>
        <charset val="1"/>
      </font>
      <fill>
        <patternFill>
          <bgColor rgb="FFF2F2F2"/>
        </patternFill>
      </fill>
    </dxf>
    <dxf>
      <fill>
        <patternFill>
          <bgColor rgb="FFFFF2CC"/>
        </patternFill>
      </fill>
    </dxf>
    <dxf>
      <font>
        <b/>
        <color rgb="FF9C0006"/>
        <name val="Yu Gothic UI"/>
        <charset val="1"/>
      </font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2F2F2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D9D9D9"/>
      <rgbColor rgb="FF808080"/>
      <rgbColor rgb="FF93A9CE"/>
      <rgbColor rgb="FFC0504D"/>
      <rgbColor rgb="FFFFF2CC"/>
      <rgbColor rgb="FFDEEBF7"/>
      <rgbColor rgb="FF660066"/>
      <rgbColor rgb="FFFAFAFA"/>
      <rgbColor rgb="FF0066CC"/>
      <rgbColor rgb="FFBDD7EE"/>
      <rgbColor rgb="FF000080"/>
      <rgbColor rgb="FFFF00FF"/>
      <rgbColor rgb="FFF9F9F9"/>
      <rgbColor rgb="FF00FFFF"/>
      <rgbColor rgb="FF800080"/>
      <rgbColor rgb="FF800000"/>
      <rgbColor rgb="FF008080"/>
      <rgbColor rgb="FF0000FF"/>
      <rgbColor rgb="FF00CCFF"/>
      <rgbColor rgb="FFEAF2FB"/>
      <rgbColor rgb="FFE2EFDA"/>
      <rgbColor rgb="FFFFE699"/>
      <rgbColor rgb="FFC6E0B4"/>
      <rgbColor rgb="FFF4B6B6"/>
      <rgbColor rgb="FFA6A6A6"/>
      <rgbColor rgb="FFF8CBAD"/>
      <rgbColor rgb="FF2E75B6"/>
      <rgbColor rgb="FF33CCCC"/>
      <rgbColor rgb="FF99CC00"/>
      <rgbColor rgb="FFFCE4D6"/>
      <rgbColor rgb="FFFF9900"/>
      <rgbColor rgb="FFFF6600"/>
      <rgbColor rgb="FF4672A8"/>
      <rgbColor rgb="FF878787"/>
      <rgbColor rgb="FF1F3864"/>
      <rgbColor rgb="FF7F7F7F"/>
      <rgbColor rgb="FF385723"/>
      <rgbColor rgb="FF375623"/>
      <rgbColor rgb="FF833C0C"/>
      <rgbColor rgb="FF993366"/>
      <rgbColor rgb="FF59595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2"/>
  <sheetViews>
    <sheetView showGridLines="0" tabSelected="1" zoomScale="85" zoomScaleNormal="85" workbookViewId="0">
      <selection sqref="A1:F1"/>
    </sheetView>
  </sheetViews>
  <sheetFormatPr defaultColWidth="8.6328125" defaultRowHeight="13"/>
  <cols>
    <col min="1" max="1" width="10" style="12" customWidth="1"/>
    <col min="2" max="2" width="12" style="12" customWidth="1"/>
    <col min="3" max="3" width="30" style="12" customWidth="1"/>
    <col min="4" max="5" width="18" style="12" customWidth="1"/>
    <col min="6" max="6" width="12" style="12" customWidth="1"/>
    <col min="7" max="16384" width="8.6328125" style="12"/>
  </cols>
  <sheetData>
    <row r="1" spans="1:6" ht="43.5" customHeight="1">
      <c r="A1" s="23" t="s">
        <v>75</v>
      </c>
      <c r="B1" s="23"/>
      <c r="C1" s="23"/>
      <c r="D1" s="23"/>
      <c r="E1" s="23"/>
      <c r="F1" s="23"/>
    </row>
    <row r="3" spans="1:6" ht="27.75" customHeight="1">
      <c r="A3" s="24" t="s">
        <v>43</v>
      </c>
      <c r="B3" s="24"/>
      <c r="C3" s="24"/>
      <c r="D3" s="24"/>
      <c r="E3" s="24"/>
      <c r="F3" s="24"/>
    </row>
    <row r="4" spans="1:6" ht="27.75" customHeight="1">
      <c r="A4" s="25" t="s">
        <v>44</v>
      </c>
      <c r="B4" s="25"/>
      <c r="C4" s="26" t="s">
        <v>72</v>
      </c>
      <c r="D4" s="26"/>
      <c r="E4" s="26"/>
      <c r="F4" s="26"/>
    </row>
    <row r="5" spans="1:6" ht="27.75" customHeight="1">
      <c r="A5" s="25" t="s">
        <v>45</v>
      </c>
      <c r="B5" s="25"/>
      <c r="C5" s="26" t="s">
        <v>76</v>
      </c>
      <c r="D5" s="26"/>
      <c r="E5" s="26"/>
      <c r="F5" s="26"/>
    </row>
    <row r="6" spans="1:6" ht="27.75" customHeight="1">
      <c r="A6" s="25" t="s">
        <v>35</v>
      </c>
      <c r="B6" s="25"/>
      <c r="C6" s="26" t="s">
        <v>46</v>
      </c>
      <c r="D6" s="26"/>
      <c r="E6" s="26"/>
      <c r="F6" s="26"/>
    </row>
    <row r="7" spans="1:6" ht="27.75" customHeight="1">
      <c r="A7" s="25" t="s">
        <v>47</v>
      </c>
      <c r="B7" s="25"/>
      <c r="C7" s="26" t="s">
        <v>48</v>
      </c>
      <c r="D7" s="26"/>
      <c r="E7" s="26"/>
      <c r="F7" s="26"/>
    </row>
    <row r="9" spans="1:6" ht="27.75" customHeight="1">
      <c r="A9" s="24" t="s">
        <v>49</v>
      </c>
      <c r="B9" s="24"/>
      <c r="C9" s="24"/>
      <c r="D9" s="24"/>
      <c r="E9" s="24"/>
      <c r="F9" s="24"/>
    </row>
    <row r="10" spans="1:6" ht="27.75" customHeight="1">
      <c r="A10" s="25" t="s">
        <v>50</v>
      </c>
      <c r="B10" s="25"/>
      <c r="C10" s="26" t="s">
        <v>51</v>
      </c>
      <c r="D10" s="26"/>
      <c r="E10" s="26"/>
      <c r="F10" s="26"/>
    </row>
    <row r="11" spans="1:6" ht="27.75" customHeight="1">
      <c r="A11" s="25" t="s">
        <v>52</v>
      </c>
      <c r="B11" s="25"/>
      <c r="C11" s="26" t="s">
        <v>73</v>
      </c>
      <c r="D11" s="26"/>
      <c r="E11" s="26"/>
      <c r="F11" s="26"/>
    </row>
    <row r="12" spans="1:6" ht="27.75" customHeight="1">
      <c r="A12" s="25" t="s">
        <v>53</v>
      </c>
      <c r="B12" s="25"/>
      <c r="C12" s="26" t="s">
        <v>54</v>
      </c>
      <c r="D12" s="26"/>
      <c r="E12" s="26"/>
      <c r="F12" s="26"/>
    </row>
    <row r="14" spans="1:6" ht="27.75" customHeight="1">
      <c r="A14" s="24" t="s">
        <v>55</v>
      </c>
      <c r="B14" s="24"/>
      <c r="C14" s="24"/>
      <c r="D14" s="24"/>
      <c r="E14" s="24"/>
      <c r="F14" s="24"/>
    </row>
    <row r="15" spans="1:6" ht="27.75" customHeight="1">
      <c r="A15" s="25" t="s">
        <v>56</v>
      </c>
      <c r="B15" s="25"/>
      <c r="C15" s="26" t="s">
        <v>57</v>
      </c>
      <c r="D15" s="26"/>
      <c r="E15" s="26"/>
      <c r="F15" s="26"/>
    </row>
    <row r="16" spans="1:6" ht="27.75" customHeight="1">
      <c r="A16" s="25" t="s">
        <v>58</v>
      </c>
      <c r="B16" s="25"/>
      <c r="C16" s="26" t="s">
        <v>59</v>
      </c>
      <c r="D16" s="26"/>
      <c r="E16" s="26"/>
      <c r="F16" s="26"/>
    </row>
    <row r="17" spans="1:6" ht="27.75" customHeight="1">
      <c r="A17" s="25" t="s">
        <v>60</v>
      </c>
      <c r="B17" s="25"/>
      <c r="C17" s="26" t="s">
        <v>61</v>
      </c>
      <c r="D17" s="26"/>
      <c r="E17" s="26"/>
      <c r="F17" s="26"/>
    </row>
    <row r="18" spans="1:6" ht="27.75" customHeight="1">
      <c r="A18" s="25" t="s">
        <v>62</v>
      </c>
      <c r="B18" s="25"/>
      <c r="C18" s="26" t="s">
        <v>74</v>
      </c>
      <c r="D18" s="26"/>
      <c r="E18" s="26"/>
      <c r="F18" s="26"/>
    </row>
    <row r="19" spans="1:6" ht="27.75" customHeight="1">
      <c r="A19" s="25" t="s">
        <v>63</v>
      </c>
      <c r="B19" s="25"/>
      <c r="C19" s="26" t="s">
        <v>64</v>
      </c>
      <c r="D19" s="26"/>
      <c r="E19" s="26"/>
      <c r="F19" s="26"/>
    </row>
    <row r="22" spans="1:6" ht="27.75" customHeight="1">
      <c r="A22" s="27"/>
      <c r="B22" s="27"/>
      <c r="C22" s="27"/>
      <c r="D22" s="27"/>
      <c r="E22" s="27"/>
      <c r="F22" s="27"/>
    </row>
  </sheetData>
  <mergeCells count="29">
    <mergeCell ref="A18:B18"/>
    <mergeCell ref="C18:F18"/>
    <mergeCell ref="A19:B19"/>
    <mergeCell ref="C19:F19"/>
    <mergeCell ref="A22:F22"/>
    <mergeCell ref="A15:B15"/>
    <mergeCell ref="C15:F15"/>
    <mergeCell ref="A16:B16"/>
    <mergeCell ref="C16:F16"/>
    <mergeCell ref="A17:B17"/>
    <mergeCell ref="C17:F17"/>
    <mergeCell ref="A12:B12"/>
    <mergeCell ref="C12:F12"/>
    <mergeCell ref="A14:F14"/>
    <mergeCell ref="A9:F9"/>
    <mergeCell ref="A10:B10"/>
    <mergeCell ref="C10:F10"/>
    <mergeCell ref="A11:B11"/>
    <mergeCell ref="C11:F11"/>
    <mergeCell ref="A6:B6"/>
    <mergeCell ref="C6:F6"/>
    <mergeCell ref="A7:B7"/>
    <mergeCell ref="C7:F7"/>
    <mergeCell ref="A1:F1"/>
    <mergeCell ref="A3:F3"/>
    <mergeCell ref="A4:B4"/>
    <mergeCell ref="C4:F4"/>
    <mergeCell ref="A5:B5"/>
    <mergeCell ref="C5:F5"/>
  </mergeCells>
  <phoneticPr fontId="8"/>
  <pageMargins left="0.75" right="0.75" top="1" bottom="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04"/>
  <sheetViews>
    <sheetView showGridLines="0" zoomScaleNormal="100" workbookViewId="0">
      <pane ySplit="4" topLeftCell="A5" activePane="bottomLeft" state="frozen"/>
      <selection pane="bottomLeft" activeCell="J5" sqref="J5:K6"/>
    </sheetView>
  </sheetViews>
  <sheetFormatPr defaultColWidth="8.6328125" defaultRowHeight="13"/>
  <cols>
    <col min="1" max="1" width="6" style="12" customWidth="1"/>
    <col min="2" max="2" width="12" style="12" customWidth="1"/>
    <col min="3" max="3" width="6" style="12" customWidth="1"/>
    <col min="4" max="4" width="22" style="12" customWidth="1"/>
    <col min="5" max="5" width="26" style="12" customWidth="1"/>
    <col min="6" max="6" width="12" style="12" customWidth="1"/>
    <col min="7" max="9" width="14" style="12" customWidth="1"/>
    <col min="10" max="10" width="12" style="12" customWidth="1"/>
    <col min="11" max="12" width="14" style="12" customWidth="1"/>
    <col min="13" max="13" width="10" style="12" customWidth="1"/>
    <col min="14" max="14" width="18" style="12" customWidth="1"/>
    <col min="15" max="16384" width="8.6328125" style="12"/>
  </cols>
  <sheetData>
    <row r="1" spans="1:14" ht="36" customHeight="1">
      <c r="A1" s="32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 t="s">
        <v>9</v>
      </c>
      <c r="M1" s="33"/>
      <c r="N1" s="13">
        <f ca="1">TODAY()</f>
        <v>46164</v>
      </c>
    </row>
    <row r="2" spans="1:14" ht="19.5" customHeight="1">
      <c r="A2" s="34" t="s">
        <v>68</v>
      </c>
      <c r="B2" s="34"/>
      <c r="C2" s="34"/>
      <c r="D2" s="35" t="s">
        <v>69</v>
      </c>
      <c r="E2" s="35"/>
      <c r="F2" s="35"/>
      <c r="G2" s="36" t="s">
        <v>70</v>
      </c>
      <c r="H2" s="36"/>
      <c r="I2" s="36"/>
      <c r="J2" s="37" t="s">
        <v>71</v>
      </c>
      <c r="K2" s="37"/>
      <c r="L2" s="37"/>
      <c r="M2" s="37"/>
      <c r="N2" s="37"/>
    </row>
    <row r="3" spans="1:14" ht="27.75" customHeight="1">
      <c r="A3" s="28">
        <f ca="1">SUMIFS(支払管理表!$I$5:$I$1004,支払管理表!$B$5:$B$1004,"&gt;="&amp;DATE(YEAR(TODAY()),MONTH(TODAY()),1),支払管理表!$B$5:$B$1004,"&lt;"&amp;DATE(YEAR(TODAY()),MONTH(TODAY())+1,1))</f>
        <v>0</v>
      </c>
      <c r="B3" s="28"/>
      <c r="C3" s="28"/>
      <c r="D3" s="29">
        <f ca="1">IFERROR(A3-G3,0)</f>
        <v>0</v>
      </c>
      <c r="E3" s="29"/>
      <c r="F3" s="29"/>
      <c r="G3" s="30">
        <f ca="1">SUMIFS(支払管理表!$K$5:$K$1004,支払管理表!$B$5:$B$1004,"&gt;="&amp;DATE(YEAR(TODAY()),MONTH(TODAY()),1),支払管理表!$B$5:$B$1004,"&lt;"&amp;DATE(YEAR(TODAY()),MONTH(TODAY())+1,1))</f>
        <v>0</v>
      </c>
      <c r="H3" s="30"/>
      <c r="I3" s="30"/>
      <c r="J3" s="31" t="str">
        <f>IFERROR(COUNTIF(支払管理表!$M$5:$M$1004,"未払い")&amp;"件  /  "&amp;COUNTIF(支払管理表!$M$5:$M$1004,"一部支払")&amp;"件  /  "&amp;COUNTIF(支払管理表!$M$5:$M$1004,"支払済")&amp;"件","-")</f>
        <v>0件  /  0件  /  0件</v>
      </c>
      <c r="K3" s="31"/>
      <c r="L3" s="31"/>
      <c r="M3" s="31"/>
      <c r="N3" s="31"/>
    </row>
    <row r="4" spans="1:14" ht="31.5" customHeight="1">
      <c r="A4" s="14" t="s">
        <v>10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11</v>
      </c>
      <c r="H4" s="14" t="s">
        <v>12</v>
      </c>
      <c r="I4" s="14" t="s">
        <v>8</v>
      </c>
      <c r="J4" s="14" t="s">
        <v>13</v>
      </c>
      <c r="K4" s="14" t="s">
        <v>14</v>
      </c>
      <c r="L4" s="14" t="s">
        <v>1</v>
      </c>
      <c r="M4" s="14" t="s">
        <v>0</v>
      </c>
      <c r="N4" s="14" t="s">
        <v>15</v>
      </c>
    </row>
    <row r="5" spans="1:14">
      <c r="A5" s="15" t="str">
        <f t="shared" ref="A5:A36" si="0">IFERROR(IF(B5="","",ROW()-4),"")</f>
        <v/>
      </c>
      <c r="B5" s="16"/>
      <c r="C5" s="15"/>
      <c r="D5" s="17"/>
      <c r="E5" s="17"/>
      <c r="F5" s="17"/>
      <c r="G5" s="17"/>
      <c r="H5" s="17"/>
      <c r="I5" s="18"/>
      <c r="J5" s="16"/>
      <c r="K5" s="18"/>
      <c r="L5" s="19" t="str">
        <f t="shared" ref="L5:L36" si="1">IFERROR(IF(B5="","",IFERROR(I5,0)-IFERROR(K5,0)),"")</f>
        <v/>
      </c>
      <c r="M5" s="15" t="str">
        <f t="shared" ref="M5:M36" si="2">IFERROR(IF(B5="","",IF(OR(K5="",K5=0),"未払い",IF(K5&gt;=I5,"支払済","一部支払"))),"")</f>
        <v/>
      </c>
      <c r="N5" s="17"/>
    </row>
    <row r="6" spans="1:14">
      <c r="A6" s="15" t="str">
        <f t="shared" si="0"/>
        <v/>
      </c>
      <c r="B6" s="20"/>
      <c r="C6" s="15"/>
      <c r="D6" s="21"/>
      <c r="E6" s="21"/>
      <c r="F6" s="21"/>
      <c r="G6" s="21"/>
      <c r="H6" s="21"/>
      <c r="I6" s="22"/>
      <c r="J6" s="20"/>
      <c r="K6" s="22"/>
      <c r="L6" s="19" t="str">
        <f t="shared" si="1"/>
        <v/>
      </c>
      <c r="M6" s="15" t="str">
        <f t="shared" si="2"/>
        <v/>
      </c>
      <c r="N6" s="21"/>
    </row>
    <row r="7" spans="1:14">
      <c r="A7" s="15" t="str">
        <f t="shared" si="0"/>
        <v/>
      </c>
      <c r="B7" s="16"/>
      <c r="C7" s="15" t="str">
        <f t="shared" ref="C5:C36" si="3">IFERROR(IF(B7="","",TEXT(B7,"aaa")),"")</f>
        <v/>
      </c>
      <c r="D7" s="17"/>
      <c r="E7" s="17"/>
      <c r="F7" s="17"/>
      <c r="G7" s="17"/>
      <c r="H7" s="17"/>
      <c r="I7" s="18"/>
      <c r="J7" s="16"/>
      <c r="K7" s="18"/>
      <c r="L7" s="19" t="str">
        <f t="shared" si="1"/>
        <v/>
      </c>
      <c r="M7" s="15" t="str">
        <f t="shared" si="2"/>
        <v/>
      </c>
      <c r="N7" s="17"/>
    </row>
    <row r="8" spans="1:14">
      <c r="A8" s="15" t="str">
        <f t="shared" si="0"/>
        <v/>
      </c>
      <c r="B8" s="20"/>
      <c r="C8" s="15" t="str">
        <f t="shared" si="3"/>
        <v/>
      </c>
      <c r="D8" s="21"/>
      <c r="E8" s="21"/>
      <c r="F8" s="21"/>
      <c r="G8" s="21"/>
      <c r="H8" s="21"/>
      <c r="I8" s="22"/>
      <c r="J8" s="20"/>
      <c r="K8" s="22"/>
      <c r="L8" s="19" t="str">
        <f t="shared" si="1"/>
        <v/>
      </c>
      <c r="M8" s="15" t="str">
        <f t="shared" si="2"/>
        <v/>
      </c>
      <c r="N8" s="21"/>
    </row>
    <row r="9" spans="1:14">
      <c r="A9" s="15" t="str">
        <f t="shared" si="0"/>
        <v/>
      </c>
      <c r="B9" s="16"/>
      <c r="C9" s="15" t="str">
        <f t="shared" si="3"/>
        <v/>
      </c>
      <c r="D9" s="17"/>
      <c r="E9" s="17"/>
      <c r="F9" s="17"/>
      <c r="G9" s="17"/>
      <c r="H9" s="17"/>
      <c r="I9" s="18"/>
      <c r="J9" s="16"/>
      <c r="K9" s="18"/>
      <c r="L9" s="19" t="str">
        <f t="shared" si="1"/>
        <v/>
      </c>
      <c r="M9" s="15" t="str">
        <f t="shared" si="2"/>
        <v/>
      </c>
      <c r="N9" s="17"/>
    </row>
    <row r="10" spans="1:14">
      <c r="A10" s="15" t="str">
        <f t="shared" si="0"/>
        <v/>
      </c>
      <c r="B10" s="20"/>
      <c r="C10" s="15" t="str">
        <f t="shared" si="3"/>
        <v/>
      </c>
      <c r="D10" s="21"/>
      <c r="E10" s="21"/>
      <c r="F10" s="21"/>
      <c r="G10" s="21"/>
      <c r="H10" s="21"/>
      <c r="I10" s="22"/>
      <c r="J10" s="20"/>
      <c r="K10" s="22"/>
      <c r="L10" s="19" t="str">
        <f t="shared" si="1"/>
        <v/>
      </c>
      <c r="M10" s="15" t="str">
        <f t="shared" si="2"/>
        <v/>
      </c>
      <c r="N10" s="21"/>
    </row>
    <row r="11" spans="1:14">
      <c r="A11" s="15" t="str">
        <f t="shared" si="0"/>
        <v/>
      </c>
      <c r="B11" s="16"/>
      <c r="C11" s="15" t="str">
        <f t="shared" si="3"/>
        <v/>
      </c>
      <c r="D11" s="17"/>
      <c r="E11" s="17"/>
      <c r="F11" s="17"/>
      <c r="G11" s="17"/>
      <c r="H11" s="17"/>
      <c r="I11" s="18"/>
      <c r="J11" s="16"/>
      <c r="K11" s="18"/>
      <c r="L11" s="19" t="str">
        <f t="shared" si="1"/>
        <v/>
      </c>
      <c r="M11" s="15" t="str">
        <f t="shared" si="2"/>
        <v/>
      </c>
      <c r="N11" s="17"/>
    </row>
    <row r="12" spans="1:14">
      <c r="A12" s="15" t="str">
        <f t="shared" si="0"/>
        <v/>
      </c>
      <c r="B12" s="20"/>
      <c r="C12" s="15" t="str">
        <f t="shared" si="3"/>
        <v/>
      </c>
      <c r="D12" s="21"/>
      <c r="E12" s="21"/>
      <c r="F12" s="21"/>
      <c r="G12" s="21"/>
      <c r="H12" s="21"/>
      <c r="I12" s="22"/>
      <c r="J12" s="20"/>
      <c r="K12" s="22"/>
      <c r="L12" s="19" t="str">
        <f t="shared" si="1"/>
        <v/>
      </c>
      <c r="M12" s="15" t="str">
        <f t="shared" si="2"/>
        <v/>
      </c>
      <c r="N12" s="21"/>
    </row>
    <row r="13" spans="1:14">
      <c r="A13" s="15" t="str">
        <f t="shared" si="0"/>
        <v/>
      </c>
      <c r="B13" s="16"/>
      <c r="C13" s="15" t="str">
        <f t="shared" si="3"/>
        <v/>
      </c>
      <c r="D13" s="17"/>
      <c r="E13" s="17"/>
      <c r="F13" s="17"/>
      <c r="G13" s="17"/>
      <c r="H13" s="17"/>
      <c r="I13" s="18"/>
      <c r="J13" s="16"/>
      <c r="K13" s="18"/>
      <c r="L13" s="19" t="str">
        <f t="shared" si="1"/>
        <v/>
      </c>
      <c r="M13" s="15" t="str">
        <f t="shared" si="2"/>
        <v/>
      </c>
      <c r="N13" s="17"/>
    </row>
    <row r="14" spans="1:14">
      <c r="A14" s="15" t="str">
        <f t="shared" si="0"/>
        <v/>
      </c>
      <c r="B14" s="20"/>
      <c r="C14" s="15" t="str">
        <f t="shared" si="3"/>
        <v/>
      </c>
      <c r="D14" s="21"/>
      <c r="E14" s="21"/>
      <c r="F14" s="21"/>
      <c r="G14" s="21"/>
      <c r="H14" s="21"/>
      <c r="I14" s="22"/>
      <c r="J14" s="20"/>
      <c r="K14" s="22"/>
      <c r="L14" s="19" t="str">
        <f t="shared" si="1"/>
        <v/>
      </c>
      <c r="M14" s="15" t="str">
        <f t="shared" si="2"/>
        <v/>
      </c>
      <c r="N14" s="21"/>
    </row>
    <row r="15" spans="1:14">
      <c r="A15" s="15" t="str">
        <f t="shared" si="0"/>
        <v/>
      </c>
      <c r="B15" s="16"/>
      <c r="C15" s="15" t="str">
        <f t="shared" si="3"/>
        <v/>
      </c>
      <c r="D15" s="17"/>
      <c r="E15" s="17"/>
      <c r="F15" s="17"/>
      <c r="G15" s="17"/>
      <c r="H15" s="17"/>
      <c r="I15" s="18"/>
      <c r="J15" s="16"/>
      <c r="K15" s="18"/>
      <c r="L15" s="19" t="str">
        <f t="shared" si="1"/>
        <v/>
      </c>
      <c r="M15" s="15" t="str">
        <f t="shared" si="2"/>
        <v/>
      </c>
      <c r="N15" s="17"/>
    </row>
    <row r="16" spans="1:14">
      <c r="A16" s="15" t="str">
        <f t="shared" si="0"/>
        <v/>
      </c>
      <c r="B16" s="20"/>
      <c r="C16" s="15" t="str">
        <f t="shared" si="3"/>
        <v/>
      </c>
      <c r="D16" s="21"/>
      <c r="E16" s="21"/>
      <c r="F16" s="21"/>
      <c r="G16" s="21"/>
      <c r="H16" s="21"/>
      <c r="I16" s="22"/>
      <c r="J16" s="20"/>
      <c r="K16" s="22"/>
      <c r="L16" s="19" t="str">
        <f t="shared" si="1"/>
        <v/>
      </c>
      <c r="M16" s="15" t="str">
        <f t="shared" si="2"/>
        <v/>
      </c>
      <c r="N16" s="21"/>
    </row>
    <row r="17" spans="1:14">
      <c r="A17" s="15" t="str">
        <f t="shared" si="0"/>
        <v/>
      </c>
      <c r="B17" s="16"/>
      <c r="C17" s="15" t="str">
        <f t="shared" si="3"/>
        <v/>
      </c>
      <c r="D17" s="17"/>
      <c r="E17" s="17"/>
      <c r="F17" s="17"/>
      <c r="G17" s="17"/>
      <c r="H17" s="17"/>
      <c r="I17" s="18"/>
      <c r="J17" s="16"/>
      <c r="K17" s="18"/>
      <c r="L17" s="19" t="str">
        <f t="shared" si="1"/>
        <v/>
      </c>
      <c r="M17" s="15" t="str">
        <f t="shared" si="2"/>
        <v/>
      </c>
      <c r="N17" s="17"/>
    </row>
    <row r="18" spans="1:14">
      <c r="A18" s="15" t="str">
        <f t="shared" si="0"/>
        <v/>
      </c>
      <c r="B18" s="20"/>
      <c r="C18" s="15" t="str">
        <f t="shared" si="3"/>
        <v/>
      </c>
      <c r="D18" s="21"/>
      <c r="E18" s="21"/>
      <c r="F18" s="21"/>
      <c r="G18" s="21"/>
      <c r="H18" s="21"/>
      <c r="I18" s="22"/>
      <c r="J18" s="20"/>
      <c r="K18" s="22"/>
      <c r="L18" s="19" t="str">
        <f t="shared" si="1"/>
        <v/>
      </c>
      <c r="M18" s="15" t="str">
        <f t="shared" si="2"/>
        <v/>
      </c>
      <c r="N18" s="21"/>
    </row>
    <row r="19" spans="1:14">
      <c r="A19" s="15" t="str">
        <f t="shared" si="0"/>
        <v/>
      </c>
      <c r="B19" s="16"/>
      <c r="C19" s="15" t="str">
        <f t="shared" si="3"/>
        <v/>
      </c>
      <c r="D19" s="17"/>
      <c r="E19" s="17"/>
      <c r="F19" s="17"/>
      <c r="G19" s="17"/>
      <c r="H19" s="17"/>
      <c r="I19" s="18"/>
      <c r="J19" s="16"/>
      <c r="K19" s="18"/>
      <c r="L19" s="19" t="str">
        <f t="shared" si="1"/>
        <v/>
      </c>
      <c r="M19" s="15" t="str">
        <f t="shared" si="2"/>
        <v/>
      </c>
      <c r="N19" s="17"/>
    </row>
    <row r="20" spans="1:14">
      <c r="A20" s="15" t="str">
        <f t="shared" si="0"/>
        <v/>
      </c>
      <c r="B20" s="20"/>
      <c r="C20" s="15" t="str">
        <f t="shared" si="3"/>
        <v/>
      </c>
      <c r="D20" s="21"/>
      <c r="E20" s="21"/>
      <c r="F20" s="21"/>
      <c r="G20" s="21"/>
      <c r="H20" s="21"/>
      <c r="I20" s="22"/>
      <c r="J20" s="20"/>
      <c r="K20" s="22"/>
      <c r="L20" s="19" t="str">
        <f t="shared" si="1"/>
        <v/>
      </c>
      <c r="M20" s="15" t="str">
        <f t="shared" si="2"/>
        <v/>
      </c>
      <c r="N20" s="21"/>
    </row>
    <row r="21" spans="1:14">
      <c r="A21" s="15" t="str">
        <f t="shared" si="0"/>
        <v/>
      </c>
      <c r="B21" s="16"/>
      <c r="C21" s="15" t="str">
        <f t="shared" si="3"/>
        <v/>
      </c>
      <c r="D21" s="17"/>
      <c r="E21" s="17"/>
      <c r="F21" s="17"/>
      <c r="G21" s="17"/>
      <c r="H21" s="17"/>
      <c r="I21" s="18"/>
      <c r="J21" s="16"/>
      <c r="K21" s="18"/>
      <c r="L21" s="19" t="str">
        <f t="shared" si="1"/>
        <v/>
      </c>
      <c r="M21" s="15" t="str">
        <f t="shared" si="2"/>
        <v/>
      </c>
      <c r="N21" s="17"/>
    </row>
    <row r="22" spans="1:14">
      <c r="A22" s="15" t="str">
        <f t="shared" si="0"/>
        <v/>
      </c>
      <c r="B22" s="20"/>
      <c r="C22" s="15" t="str">
        <f t="shared" si="3"/>
        <v/>
      </c>
      <c r="D22" s="21"/>
      <c r="E22" s="21"/>
      <c r="F22" s="21"/>
      <c r="G22" s="21"/>
      <c r="H22" s="21"/>
      <c r="I22" s="22"/>
      <c r="J22" s="20"/>
      <c r="K22" s="22"/>
      <c r="L22" s="19" t="str">
        <f t="shared" si="1"/>
        <v/>
      </c>
      <c r="M22" s="15" t="str">
        <f t="shared" si="2"/>
        <v/>
      </c>
      <c r="N22" s="21"/>
    </row>
    <row r="23" spans="1:14">
      <c r="A23" s="15" t="str">
        <f t="shared" si="0"/>
        <v/>
      </c>
      <c r="B23" s="16"/>
      <c r="C23" s="15" t="str">
        <f t="shared" si="3"/>
        <v/>
      </c>
      <c r="D23" s="17"/>
      <c r="E23" s="17"/>
      <c r="F23" s="17"/>
      <c r="G23" s="17"/>
      <c r="H23" s="17"/>
      <c r="I23" s="18"/>
      <c r="J23" s="16"/>
      <c r="K23" s="18"/>
      <c r="L23" s="19" t="str">
        <f t="shared" si="1"/>
        <v/>
      </c>
      <c r="M23" s="15" t="str">
        <f t="shared" si="2"/>
        <v/>
      </c>
      <c r="N23" s="17"/>
    </row>
    <row r="24" spans="1:14">
      <c r="A24" s="15" t="str">
        <f t="shared" si="0"/>
        <v/>
      </c>
      <c r="B24" s="20"/>
      <c r="C24" s="15" t="str">
        <f t="shared" si="3"/>
        <v/>
      </c>
      <c r="D24" s="21"/>
      <c r="E24" s="21"/>
      <c r="F24" s="21"/>
      <c r="G24" s="21"/>
      <c r="H24" s="21"/>
      <c r="I24" s="22"/>
      <c r="J24" s="20"/>
      <c r="K24" s="22"/>
      <c r="L24" s="19" t="str">
        <f t="shared" si="1"/>
        <v/>
      </c>
      <c r="M24" s="15" t="str">
        <f t="shared" si="2"/>
        <v/>
      </c>
      <c r="N24" s="21"/>
    </row>
    <row r="25" spans="1:14">
      <c r="A25" s="15" t="str">
        <f t="shared" si="0"/>
        <v/>
      </c>
      <c r="B25" s="16"/>
      <c r="C25" s="15" t="str">
        <f t="shared" si="3"/>
        <v/>
      </c>
      <c r="D25" s="17"/>
      <c r="E25" s="17"/>
      <c r="F25" s="17"/>
      <c r="G25" s="17"/>
      <c r="H25" s="17"/>
      <c r="I25" s="18"/>
      <c r="J25" s="16"/>
      <c r="K25" s="18"/>
      <c r="L25" s="19" t="str">
        <f t="shared" si="1"/>
        <v/>
      </c>
      <c r="M25" s="15" t="str">
        <f t="shared" si="2"/>
        <v/>
      </c>
      <c r="N25" s="17"/>
    </row>
    <row r="26" spans="1:14">
      <c r="A26" s="15" t="str">
        <f t="shared" si="0"/>
        <v/>
      </c>
      <c r="B26" s="20"/>
      <c r="C26" s="15" t="str">
        <f t="shared" si="3"/>
        <v/>
      </c>
      <c r="D26" s="21"/>
      <c r="E26" s="21"/>
      <c r="F26" s="21"/>
      <c r="G26" s="21"/>
      <c r="H26" s="21"/>
      <c r="I26" s="22"/>
      <c r="J26" s="20"/>
      <c r="K26" s="22"/>
      <c r="L26" s="19" t="str">
        <f t="shared" si="1"/>
        <v/>
      </c>
      <c r="M26" s="15" t="str">
        <f t="shared" si="2"/>
        <v/>
      </c>
      <c r="N26" s="21"/>
    </row>
    <row r="27" spans="1:14">
      <c r="A27" s="15" t="str">
        <f t="shared" si="0"/>
        <v/>
      </c>
      <c r="B27" s="16"/>
      <c r="C27" s="15" t="str">
        <f t="shared" si="3"/>
        <v/>
      </c>
      <c r="D27" s="17"/>
      <c r="E27" s="17"/>
      <c r="F27" s="17"/>
      <c r="G27" s="17"/>
      <c r="H27" s="17"/>
      <c r="I27" s="18"/>
      <c r="J27" s="16"/>
      <c r="K27" s="18"/>
      <c r="L27" s="19" t="str">
        <f t="shared" si="1"/>
        <v/>
      </c>
      <c r="M27" s="15" t="str">
        <f t="shared" si="2"/>
        <v/>
      </c>
      <c r="N27" s="17"/>
    </row>
    <row r="28" spans="1:14">
      <c r="A28" s="15" t="str">
        <f t="shared" si="0"/>
        <v/>
      </c>
      <c r="B28" s="20"/>
      <c r="C28" s="15" t="str">
        <f t="shared" si="3"/>
        <v/>
      </c>
      <c r="D28" s="21"/>
      <c r="E28" s="21"/>
      <c r="F28" s="21"/>
      <c r="G28" s="21"/>
      <c r="H28" s="21"/>
      <c r="I28" s="22"/>
      <c r="J28" s="20"/>
      <c r="K28" s="22"/>
      <c r="L28" s="19" t="str">
        <f t="shared" si="1"/>
        <v/>
      </c>
      <c r="M28" s="15" t="str">
        <f t="shared" si="2"/>
        <v/>
      </c>
      <c r="N28" s="21"/>
    </row>
    <row r="29" spans="1:14">
      <c r="A29" s="15" t="str">
        <f t="shared" si="0"/>
        <v/>
      </c>
      <c r="B29" s="16"/>
      <c r="C29" s="15" t="str">
        <f t="shared" si="3"/>
        <v/>
      </c>
      <c r="D29" s="17"/>
      <c r="E29" s="17"/>
      <c r="F29" s="17"/>
      <c r="G29" s="17"/>
      <c r="H29" s="17"/>
      <c r="I29" s="18"/>
      <c r="J29" s="16"/>
      <c r="K29" s="18"/>
      <c r="L29" s="19" t="str">
        <f t="shared" si="1"/>
        <v/>
      </c>
      <c r="M29" s="15" t="str">
        <f t="shared" si="2"/>
        <v/>
      </c>
      <c r="N29" s="17"/>
    </row>
    <row r="30" spans="1:14">
      <c r="A30" s="15" t="str">
        <f t="shared" si="0"/>
        <v/>
      </c>
      <c r="B30" s="20"/>
      <c r="C30" s="15" t="str">
        <f t="shared" si="3"/>
        <v/>
      </c>
      <c r="D30" s="21"/>
      <c r="E30" s="21"/>
      <c r="F30" s="21"/>
      <c r="G30" s="21"/>
      <c r="H30" s="21"/>
      <c r="I30" s="22"/>
      <c r="J30" s="20"/>
      <c r="K30" s="22"/>
      <c r="L30" s="19" t="str">
        <f t="shared" si="1"/>
        <v/>
      </c>
      <c r="M30" s="15" t="str">
        <f t="shared" si="2"/>
        <v/>
      </c>
      <c r="N30" s="21"/>
    </row>
    <row r="31" spans="1:14">
      <c r="A31" s="15" t="str">
        <f t="shared" si="0"/>
        <v/>
      </c>
      <c r="B31" s="16"/>
      <c r="C31" s="15" t="str">
        <f t="shared" si="3"/>
        <v/>
      </c>
      <c r="D31" s="17"/>
      <c r="E31" s="17"/>
      <c r="F31" s="17"/>
      <c r="G31" s="17"/>
      <c r="H31" s="17"/>
      <c r="I31" s="18"/>
      <c r="J31" s="16"/>
      <c r="K31" s="18"/>
      <c r="L31" s="19" t="str">
        <f t="shared" si="1"/>
        <v/>
      </c>
      <c r="M31" s="15" t="str">
        <f t="shared" si="2"/>
        <v/>
      </c>
      <c r="N31" s="17"/>
    </row>
    <row r="32" spans="1:14">
      <c r="A32" s="15" t="str">
        <f t="shared" si="0"/>
        <v/>
      </c>
      <c r="B32" s="20"/>
      <c r="C32" s="15" t="str">
        <f t="shared" si="3"/>
        <v/>
      </c>
      <c r="D32" s="21"/>
      <c r="E32" s="21"/>
      <c r="F32" s="21"/>
      <c r="G32" s="21"/>
      <c r="H32" s="21"/>
      <c r="I32" s="22"/>
      <c r="J32" s="20"/>
      <c r="K32" s="22"/>
      <c r="L32" s="19" t="str">
        <f t="shared" si="1"/>
        <v/>
      </c>
      <c r="M32" s="15" t="str">
        <f t="shared" si="2"/>
        <v/>
      </c>
      <c r="N32" s="21"/>
    </row>
    <row r="33" spans="1:14">
      <c r="A33" s="15" t="str">
        <f t="shared" si="0"/>
        <v/>
      </c>
      <c r="B33" s="16"/>
      <c r="C33" s="15" t="str">
        <f t="shared" si="3"/>
        <v/>
      </c>
      <c r="D33" s="17"/>
      <c r="E33" s="17"/>
      <c r="F33" s="17"/>
      <c r="G33" s="17"/>
      <c r="H33" s="17"/>
      <c r="I33" s="18"/>
      <c r="J33" s="16"/>
      <c r="K33" s="18"/>
      <c r="L33" s="19" t="str">
        <f t="shared" si="1"/>
        <v/>
      </c>
      <c r="M33" s="15" t="str">
        <f t="shared" si="2"/>
        <v/>
      </c>
      <c r="N33" s="17"/>
    </row>
    <row r="34" spans="1:14">
      <c r="A34" s="15" t="str">
        <f t="shared" si="0"/>
        <v/>
      </c>
      <c r="B34" s="20"/>
      <c r="C34" s="15" t="str">
        <f t="shared" si="3"/>
        <v/>
      </c>
      <c r="D34" s="21"/>
      <c r="E34" s="21"/>
      <c r="F34" s="21"/>
      <c r="G34" s="21"/>
      <c r="H34" s="21"/>
      <c r="I34" s="22"/>
      <c r="J34" s="20"/>
      <c r="K34" s="22"/>
      <c r="L34" s="19" t="str">
        <f t="shared" si="1"/>
        <v/>
      </c>
      <c r="M34" s="15" t="str">
        <f t="shared" si="2"/>
        <v/>
      </c>
      <c r="N34" s="21"/>
    </row>
    <row r="35" spans="1:14">
      <c r="A35" s="15" t="str">
        <f t="shared" si="0"/>
        <v/>
      </c>
      <c r="B35" s="16"/>
      <c r="C35" s="15" t="str">
        <f t="shared" si="3"/>
        <v/>
      </c>
      <c r="D35" s="17"/>
      <c r="E35" s="17"/>
      <c r="F35" s="17"/>
      <c r="G35" s="17"/>
      <c r="H35" s="17"/>
      <c r="I35" s="18"/>
      <c r="J35" s="16"/>
      <c r="K35" s="18"/>
      <c r="L35" s="19" t="str">
        <f t="shared" si="1"/>
        <v/>
      </c>
      <c r="M35" s="15" t="str">
        <f t="shared" si="2"/>
        <v/>
      </c>
      <c r="N35" s="17"/>
    </row>
    <row r="36" spans="1:14">
      <c r="A36" s="15" t="str">
        <f t="shared" si="0"/>
        <v/>
      </c>
      <c r="B36" s="20"/>
      <c r="C36" s="15" t="str">
        <f t="shared" si="3"/>
        <v/>
      </c>
      <c r="D36" s="21"/>
      <c r="E36" s="21"/>
      <c r="F36" s="21"/>
      <c r="G36" s="21"/>
      <c r="H36" s="21"/>
      <c r="I36" s="22"/>
      <c r="J36" s="20"/>
      <c r="K36" s="22"/>
      <c r="L36" s="19" t="str">
        <f t="shared" si="1"/>
        <v/>
      </c>
      <c r="M36" s="15" t="str">
        <f t="shared" si="2"/>
        <v/>
      </c>
      <c r="N36" s="21"/>
    </row>
    <row r="37" spans="1:14">
      <c r="A37" s="15" t="str">
        <f t="shared" ref="A37:A68" si="4">IFERROR(IF(B37="","",ROW()-4),"")</f>
        <v/>
      </c>
      <c r="B37" s="16"/>
      <c r="C37" s="15" t="str">
        <f t="shared" ref="C37:C68" si="5">IFERROR(IF(B37="","",TEXT(B37,"aaa")),"")</f>
        <v/>
      </c>
      <c r="D37" s="17"/>
      <c r="E37" s="17"/>
      <c r="F37" s="17"/>
      <c r="G37" s="17"/>
      <c r="H37" s="17"/>
      <c r="I37" s="18"/>
      <c r="J37" s="16"/>
      <c r="K37" s="18"/>
      <c r="L37" s="19" t="str">
        <f t="shared" ref="L37:L68" si="6">IFERROR(IF(B37="","",IFERROR(I37,0)-IFERROR(K37,0)),"")</f>
        <v/>
      </c>
      <c r="M37" s="15" t="str">
        <f t="shared" ref="M37:M68" si="7">IFERROR(IF(B37="","",IF(OR(K37="",K37=0),"未払い",IF(K37&gt;=I37,"支払済","一部支払"))),"")</f>
        <v/>
      </c>
      <c r="N37" s="17"/>
    </row>
    <row r="38" spans="1:14">
      <c r="A38" s="15" t="str">
        <f t="shared" si="4"/>
        <v/>
      </c>
      <c r="B38" s="20"/>
      <c r="C38" s="15" t="str">
        <f t="shared" si="5"/>
        <v/>
      </c>
      <c r="D38" s="21"/>
      <c r="E38" s="21"/>
      <c r="F38" s="21"/>
      <c r="G38" s="21"/>
      <c r="H38" s="21"/>
      <c r="I38" s="22"/>
      <c r="J38" s="20"/>
      <c r="K38" s="22"/>
      <c r="L38" s="19" t="str">
        <f t="shared" si="6"/>
        <v/>
      </c>
      <c r="M38" s="15" t="str">
        <f t="shared" si="7"/>
        <v/>
      </c>
      <c r="N38" s="21"/>
    </row>
    <row r="39" spans="1:14">
      <c r="A39" s="15" t="str">
        <f t="shared" si="4"/>
        <v/>
      </c>
      <c r="B39" s="16"/>
      <c r="C39" s="15" t="str">
        <f t="shared" si="5"/>
        <v/>
      </c>
      <c r="D39" s="17"/>
      <c r="E39" s="17"/>
      <c r="F39" s="17"/>
      <c r="G39" s="17"/>
      <c r="H39" s="17"/>
      <c r="I39" s="18"/>
      <c r="J39" s="16"/>
      <c r="K39" s="18"/>
      <c r="L39" s="19" t="str">
        <f t="shared" si="6"/>
        <v/>
      </c>
      <c r="M39" s="15" t="str">
        <f t="shared" si="7"/>
        <v/>
      </c>
      <c r="N39" s="17"/>
    </row>
    <row r="40" spans="1:14">
      <c r="A40" s="15" t="str">
        <f t="shared" si="4"/>
        <v/>
      </c>
      <c r="B40" s="20"/>
      <c r="C40" s="15" t="str">
        <f t="shared" si="5"/>
        <v/>
      </c>
      <c r="D40" s="21"/>
      <c r="E40" s="21"/>
      <c r="F40" s="21"/>
      <c r="G40" s="21"/>
      <c r="H40" s="21"/>
      <c r="I40" s="22"/>
      <c r="J40" s="20"/>
      <c r="K40" s="22"/>
      <c r="L40" s="19" t="str">
        <f t="shared" si="6"/>
        <v/>
      </c>
      <c r="M40" s="15" t="str">
        <f t="shared" si="7"/>
        <v/>
      </c>
      <c r="N40" s="21"/>
    </row>
    <row r="41" spans="1:14">
      <c r="A41" s="15" t="str">
        <f t="shared" si="4"/>
        <v/>
      </c>
      <c r="B41" s="16"/>
      <c r="C41" s="15" t="str">
        <f t="shared" si="5"/>
        <v/>
      </c>
      <c r="D41" s="17"/>
      <c r="E41" s="17"/>
      <c r="F41" s="17"/>
      <c r="G41" s="17"/>
      <c r="H41" s="17"/>
      <c r="I41" s="18"/>
      <c r="J41" s="16"/>
      <c r="K41" s="18"/>
      <c r="L41" s="19" t="str">
        <f t="shared" si="6"/>
        <v/>
      </c>
      <c r="M41" s="15" t="str">
        <f t="shared" si="7"/>
        <v/>
      </c>
      <c r="N41" s="17"/>
    </row>
    <row r="42" spans="1:14">
      <c r="A42" s="15" t="str">
        <f t="shared" si="4"/>
        <v/>
      </c>
      <c r="B42" s="20"/>
      <c r="C42" s="15" t="str">
        <f t="shared" si="5"/>
        <v/>
      </c>
      <c r="D42" s="21"/>
      <c r="E42" s="21"/>
      <c r="F42" s="21"/>
      <c r="G42" s="21"/>
      <c r="H42" s="21"/>
      <c r="I42" s="22"/>
      <c r="J42" s="20"/>
      <c r="K42" s="22"/>
      <c r="L42" s="19" t="str">
        <f t="shared" si="6"/>
        <v/>
      </c>
      <c r="M42" s="15" t="str">
        <f t="shared" si="7"/>
        <v/>
      </c>
      <c r="N42" s="21"/>
    </row>
    <row r="43" spans="1:14">
      <c r="A43" s="15" t="str">
        <f t="shared" si="4"/>
        <v/>
      </c>
      <c r="B43" s="16"/>
      <c r="C43" s="15" t="str">
        <f t="shared" si="5"/>
        <v/>
      </c>
      <c r="D43" s="17"/>
      <c r="E43" s="17"/>
      <c r="F43" s="17"/>
      <c r="G43" s="17"/>
      <c r="H43" s="17"/>
      <c r="I43" s="18"/>
      <c r="J43" s="16"/>
      <c r="K43" s="18"/>
      <c r="L43" s="19" t="str">
        <f t="shared" si="6"/>
        <v/>
      </c>
      <c r="M43" s="15" t="str">
        <f t="shared" si="7"/>
        <v/>
      </c>
      <c r="N43" s="17"/>
    </row>
    <row r="44" spans="1:14">
      <c r="A44" s="15" t="str">
        <f t="shared" si="4"/>
        <v/>
      </c>
      <c r="B44" s="20"/>
      <c r="C44" s="15" t="str">
        <f t="shared" si="5"/>
        <v/>
      </c>
      <c r="D44" s="21"/>
      <c r="E44" s="21"/>
      <c r="F44" s="21"/>
      <c r="G44" s="21"/>
      <c r="H44" s="21"/>
      <c r="I44" s="22"/>
      <c r="J44" s="20"/>
      <c r="K44" s="22"/>
      <c r="L44" s="19" t="str">
        <f t="shared" si="6"/>
        <v/>
      </c>
      <c r="M44" s="15" t="str">
        <f t="shared" si="7"/>
        <v/>
      </c>
      <c r="N44" s="21"/>
    </row>
    <row r="45" spans="1:14">
      <c r="A45" s="15" t="str">
        <f t="shared" si="4"/>
        <v/>
      </c>
      <c r="B45" s="16"/>
      <c r="C45" s="15" t="str">
        <f t="shared" si="5"/>
        <v/>
      </c>
      <c r="D45" s="17"/>
      <c r="E45" s="17"/>
      <c r="F45" s="17"/>
      <c r="G45" s="17"/>
      <c r="H45" s="17"/>
      <c r="I45" s="18"/>
      <c r="J45" s="16"/>
      <c r="K45" s="18"/>
      <c r="L45" s="19" t="str">
        <f t="shared" si="6"/>
        <v/>
      </c>
      <c r="M45" s="15" t="str">
        <f t="shared" si="7"/>
        <v/>
      </c>
      <c r="N45" s="17"/>
    </row>
    <row r="46" spans="1:14">
      <c r="A46" s="15" t="str">
        <f t="shared" si="4"/>
        <v/>
      </c>
      <c r="B46" s="20"/>
      <c r="C46" s="15" t="str">
        <f t="shared" si="5"/>
        <v/>
      </c>
      <c r="D46" s="21"/>
      <c r="E46" s="21"/>
      <c r="F46" s="21"/>
      <c r="G46" s="21"/>
      <c r="H46" s="21"/>
      <c r="I46" s="22"/>
      <c r="J46" s="20"/>
      <c r="K46" s="22"/>
      <c r="L46" s="19" t="str">
        <f t="shared" si="6"/>
        <v/>
      </c>
      <c r="M46" s="15" t="str">
        <f t="shared" si="7"/>
        <v/>
      </c>
      <c r="N46" s="21"/>
    </row>
    <row r="47" spans="1:14">
      <c r="A47" s="15" t="str">
        <f t="shared" si="4"/>
        <v/>
      </c>
      <c r="B47" s="16"/>
      <c r="C47" s="15" t="str">
        <f t="shared" si="5"/>
        <v/>
      </c>
      <c r="D47" s="17"/>
      <c r="E47" s="17"/>
      <c r="F47" s="17"/>
      <c r="G47" s="17"/>
      <c r="H47" s="17"/>
      <c r="I47" s="18"/>
      <c r="J47" s="16"/>
      <c r="K47" s="18"/>
      <c r="L47" s="19" t="str">
        <f t="shared" si="6"/>
        <v/>
      </c>
      <c r="M47" s="15" t="str">
        <f t="shared" si="7"/>
        <v/>
      </c>
      <c r="N47" s="17"/>
    </row>
    <row r="48" spans="1:14">
      <c r="A48" s="15" t="str">
        <f t="shared" si="4"/>
        <v/>
      </c>
      <c r="B48" s="20"/>
      <c r="C48" s="15" t="str">
        <f t="shared" si="5"/>
        <v/>
      </c>
      <c r="D48" s="21"/>
      <c r="E48" s="21"/>
      <c r="F48" s="21"/>
      <c r="G48" s="21"/>
      <c r="H48" s="21"/>
      <c r="I48" s="22"/>
      <c r="J48" s="20"/>
      <c r="K48" s="22"/>
      <c r="L48" s="19" t="str">
        <f t="shared" si="6"/>
        <v/>
      </c>
      <c r="M48" s="15" t="str">
        <f t="shared" si="7"/>
        <v/>
      </c>
      <c r="N48" s="21"/>
    </row>
    <row r="49" spans="1:14">
      <c r="A49" s="15" t="str">
        <f t="shared" si="4"/>
        <v/>
      </c>
      <c r="B49" s="16"/>
      <c r="C49" s="15" t="str">
        <f t="shared" si="5"/>
        <v/>
      </c>
      <c r="D49" s="17"/>
      <c r="E49" s="17"/>
      <c r="F49" s="17"/>
      <c r="G49" s="17"/>
      <c r="H49" s="17"/>
      <c r="I49" s="18"/>
      <c r="J49" s="16"/>
      <c r="K49" s="18"/>
      <c r="L49" s="19" t="str">
        <f t="shared" si="6"/>
        <v/>
      </c>
      <c r="M49" s="15" t="str">
        <f t="shared" si="7"/>
        <v/>
      </c>
      <c r="N49" s="17"/>
    </row>
    <row r="50" spans="1:14">
      <c r="A50" s="15" t="str">
        <f t="shared" si="4"/>
        <v/>
      </c>
      <c r="B50" s="20"/>
      <c r="C50" s="15" t="str">
        <f t="shared" si="5"/>
        <v/>
      </c>
      <c r="D50" s="21"/>
      <c r="E50" s="21"/>
      <c r="F50" s="21"/>
      <c r="G50" s="21"/>
      <c r="H50" s="21"/>
      <c r="I50" s="22"/>
      <c r="J50" s="20"/>
      <c r="K50" s="22"/>
      <c r="L50" s="19" t="str">
        <f t="shared" si="6"/>
        <v/>
      </c>
      <c r="M50" s="15" t="str">
        <f t="shared" si="7"/>
        <v/>
      </c>
      <c r="N50" s="21"/>
    </row>
    <row r="51" spans="1:14">
      <c r="A51" s="15" t="str">
        <f t="shared" si="4"/>
        <v/>
      </c>
      <c r="B51" s="16"/>
      <c r="C51" s="15" t="str">
        <f t="shared" si="5"/>
        <v/>
      </c>
      <c r="D51" s="17"/>
      <c r="E51" s="17"/>
      <c r="F51" s="17"/>
      <c r="G51" s="17"/>
      <c r="H51" s="17"/>
      <c r="I51" s="18"/>
      <c r="J51" s="16"/>
      <c r="K51" s="18"/>
      <c r="L51" s="19" t="str">
        <f t="shared" si="6"/>
        <v/>
      </c>
      <c r="M51" s="15" t="str">
        <f t="shared" si="7"/>
        <v/>
      </c>
      <c r="N51" s="17"/>
    </row>
    <row r="52" spans="1:14">
      <c r="A52" s="15" t="str">
        <f t="shared" si="4"/>
        <v/>
      </c>
      <c r="B52" s="20"/>
      <c r="C52" s="15" t="str">
        <f t="shared" si="5"/>
        <v/>
      </c>
      <c r="D52" s="21"/>
      <c r="E52" s="21"/>
      <c r="F52" s="21"/>
      <c r="G52" s="21"/>
      <c r="H52" s="21"/>
      <c r="I52" s="22"/>
      <c r="J52" s="20"/>
      <c r="K52" s="22"/>
      <c r="L52" s="19" t="str">
        <f t="shared" si="6"/>
        <v/>
      </c>
      <c r="M52" s="15" t="str">
        <f t="shared" si="7"/>
        <v/>
      </c>
      <c r="N52" s="21"/>
    </row>
    <row r="53" spans="1:14">
      <c r="A53" s="15" t="str">
        <f t="shared" si="4"/>
        <v/>
      </c>
      <c r="B53" s="16"/>
      <c r="C53" s="15" t="str">
        <f t="shared" si="5"/>
        <v/>
      </c>
      <c r="D53" s="17"/>
      <c r="E53" s="17"/>
      <c r="F53" s="17"/>
      <c r="G53" s="17"/>
      <c r="H53" s="17"/>
      <c r="I53" s="18"/>
      <c r="J53" s="16"/>
      <c r="K53" s="18"/>
      <c r="L53" s="19" t="str">
        <f t="shared" si="6"/>
        <v/>
      </c>
      <c r="M53" s="15" t="str">
        <f t="shared" si="7"/>
        <v/>
      </c>
      <c r="N53" s="17"/>
    </row>
    <row r="54" spans="1:14">
      <c r="A54" s="15" t="str">
        <f t="shared" si="4"/>
        <v/>
      </c>
      <c r="B54" s="20"/>
      <c r="C54" s="15" t="str">
        <f t="shared" si="5"/>
        <v/>
      </c>
      <c r="D54" s="21"/>
      <c r="E54" s="21"/>
      <c r="F54" s="21"/>
      <c r="G54" s="21"/>
      <c r="H54" s="21"/>
      <c r="I54" s="22"/>
      <c r="J54" s="20"/>
      <c r="K54" s="22"/>
      <c r="L54" s="19" t="str">
        <f t="shared" si="6"/>
        <v/>
      </c>
      <c r="M54" s="15" t="str">
        <f t="shared" si="7"/>
        <v/>
      </c>
      <c r="N54" s="21"/>
    </row>
    <row r="55" spans="1:14">
      <c r="A55" s="15" t="str">
        <f t="shared" si="4"/>
        <v/>
      </c>
      <c r="B55" s="16"/>
      <c r="C55" s="15" t="str">
        <f t="shared" si="5"/>
        <v/>
      </c>
      <c r="D55" s="17"/>
      <c r="E55" s="17"/>
      <c r="F55" s="17"/>
      <c r="G55" s="17"/>
      <c r="H55" s="17"/>
      <c r="I55" s="18"/>
      <c r="J55" s="16"/>
      <c r="K55" s="18"/>
      <c r="L55" s="19" t="str">
        <f t="shared" si="6"/>
        <v/>
      </c>
      <c r="M55" s="15" t="str">
        <f t="shared" si="7"/>
        <v/>
      </c>
      <c r="N55" s="17"/>
    </row>
    <row r="56" spans="1:14">
      <c r="A56" s="15" t="str">
        <f t="shared" si="4"/>
        <v/>
      </c>
      <c r="B56" s="20"/>
      <c r="C56" s="15" t="str">
        <f t="shared" si="5"/>
        <v/>
      </c>
      <c r="D56" s="21"/>
      <c r="E56" s="21"/>
      <c r="F56" s="21"/>
      <c r="G56" s="21"/>
      <c r="H56" s="21"/>
      <c r="I56" s="22"/>
      <c r="J56" s="20"/>
      <c r="K56" s="22"/>
      <c r="L56" s="19" t="str">
        <f t="shared" si="6"/>
        <v/>
      </c>
      <c r="M56" s="15" t="str">
        <f t="shared" si="7"/>
        <v/>
      </c>
      <c r="N56" s="21"/>
    </row>
    <row r="57" spans="1:14">
      <c r="A57" s="15" t="str">
        <f t="shared" si="4"/>
        <v/>
      </c>
      <c r="B57" s="16"/>
      <c r="C57" s="15" t="str">
        <f t="shared" si="5"/>
        <v/>
      </c>
      <c r="D57" s="17"/>
      <c r="E57" s="17"/>
      <c r="F57" s="17"/>
      <c r="G57" s="17"/>
      <c r="H57" s="17"/>
      <c r="I57" s="18"/>
      <c r="J57" s="16"/>
      <c r="K57" s="18"/>
      <c r="L57" s="19" t="str">
        <f t="shared" si="6"/>
        <v/>
      </c>
      <c r="M57" s="15" t="str">
        <f t="shared" si="7"/>
        <v/>
      </c>
      <c r="N57" s="17"/>
    </row>
    <row r="58" spans="1:14">
      <c r="A58" s="15" t="str">
        <f t="shared" si="4"/>
        <v/>
      </c>
      <c r="B58" s="20"/>
      <c r="C58" s="15" t="str">
        <f t="shared" si="5"/>
        <v/>
      </c>
      <c r="D58" s="21"/>
      <c r="E58" s="21"/>
      <c r="F58" s="21"/>
      <c r="G58" s="21"/>
      <c r="H58" s="21"/>
      <c r="I58" s="22"/>
      <c r="J58" s="20"/>
      <c r="K58" s="22"/>
      <c r="L58" s="19" t="str">
        <f t="shared" si="6"/>
        <v/>
      </c>
      <c r="M58" s="15" t="str">
        <f t="shared" si="7"/>
        <v/>
      </c>
      <c r="N58" s="21"/>
    </row>
    <row r="59" spans="1:14">
      <c r="A59" s="15" t="str">
        <f t="shared" si="4"/>
        <v/>
      </c>
      <c r="B59" s="16"/>
      <c r="C59" s="15" t="str">
        <f t="shared" si="5"/>
        <v/>
      </c>
      <c r="D59" s="17"/>
      <c r="E59" s="17"/>
      <c r="F59" s="17"/>
      <c r="G59" s="17"/>
      <c r="H59" s="17"/>
      <c r="I59" s="18"/>
      <c r="J59" s="16"/>
      <c r="K59" s="18"/>
      <c r="L59" s="19" t="str">
        <f t="shared" si="6"/>
        <v/>
      </c>
      <c r="M59" s="15" t="str">
        <f t="shared" si="7"/>
        <v/>
      </c>
      <c r="N59" s="17"/>
    </row>
    <row r="60" spans="1:14">
      <c r="A60" s="15" t="str">
        <f t="shared" si="4"/>
        <v/>
      </c>
      <c r="B60" s="20"/>
      <c r="C60" s="15" t="str">
        <f t="shared" si="5"/>
        <v/>
      </c>
      <c r="D60" s="21"/>
      <c r="E60" s="21"/>
      <c r="F60" s="21"/>
      <c r="G60" s="21"/>
      <c r="H60" s="21"/>
      <c r="I60" s="22"/>
      <c r="J60" s="20"/>
      <c r="K60" s="22"/>
      <c r="L60" s="19" t="str">
        <f t="shared" si="6"/>
        <v/>
      </c>
      <c r="M60" s="15" t="str">
        <f t="shared" si="7"/>
        <v/>
      </c>
      <c r="N60" s="21"/>
    </row>
    <row r="61" spans="1:14">
      <c r="A61" s="15" t="str">
        <f t="shared" si="4"/>
        <v/>
      </c>
      <c r="B61" s="16"/>
      <c r="C61" s="15" t="str">
        <f t="shared" si="5"/>
        <v/>
      </c>
      <c r="D61" s="17"/>
      <c r="E61" s="17"/>
      <c r="F61" s="17"/>
      <c r="G61" s="17"/>
      <c r="H61" s="17"/>
      <c r="I61" s="18"/>
      <c r="J61" s="16"/>
      <c r="K61" s="18"/>
      <c r="L61" s="19" t="str">
        <f t="shared" si="6"/>
        <v/>
      </c>
      <c r="M61" s="15" t="str">
        <f t="shared" si="7"/>
        <v/>
      </c>
      <c r="N61" s="17"/>
    </row>
    <row r="62" spans="1:14">
      <c r="A62" s="15" t="str">
        <f t="shared" si="4"/>
        <v/>
      </c>
      <c r="B62" s="20"/>
      <c r="C62" s="15" t="str">
        <f t="shared" si="5"/>
        <v/>
      </c>
      <c r="D62" s="21"/>
      <c r="E62" s="21"/>
      <c r="F62" s="21"/>
      <c r="G62" s="21"/>
      <c r="H62" s="21"/>
      <c r="I62" s="22"/>
      <c r="J62" s="20"/>
      <c r="K62" s="22"/>
      <c r="L62" s="19" t="str">
        <f t="shared" si="6"/>
        <v/>
      </c>
      <c r="M62" s="15" t="str">
        <f t="shared" si="7"/>
        <v/>
      </c>
      <c r="N62" s="21"/>
    </row>
    <row r="63" spans="1:14">
      <c r="A63" s="15" t="str">
        <f t="shared" si="4"/>
        <v/>
      </c>
      <c r="B63" s="16"/>
      <c r="C63" s="15" t="str">
        <f t="shared" si="5"/>
        <v/>
      </c>
      <c r="D63" s="17"/>
      <c r="E63" s="17"/>
      <c r="F63" s="17"/>
      <c r="G63" s="17"/>
      <c r="H63" s="17"/>
      <c r="I63" s="18"/>
      <c r="J63" s="16"/>
      <c r="K63" s="18"/>
      <c r="L63" s="19" t="str">
        <f t="shared" si="6"/>
        <v/>
      </c>
      <c r="M63" s="15" t="str">
        <f t="shared" si="7"/>
        <v/>
      </c>
      <c r="N63" s="17"/>
    </row>
    <row r="64" spans="1:14">
      <c r="A64" s="15" t="str">
        <f t="shared" si="4"/>
        <v/>
      </c>
      <c r="B64" s="20"/>
      <c r="C64" s="15" t="str">
        <f t="shared" si="5"/>
        <v/>
      </c>
      <c r="D64" s="21"/>
      <c r="E64" s="21"/>
      <c r="F64" s="21"/>
      <c r="G64" s="21"/>
      <c r="H64" s="21"/>
      <c r="I64" s="22"/>
      <c r="J64" s="20"/>
      <c r="K64" s="22"/>
      <c r="L64" s="19" t="str">
        <f t="shared" si="6"/>
        <v/>
      </c>
      <c r="M64" s="15" t="str">
        <f t="shared" si="7"/>
        <v/>
      </c>
      <c r="N64" s="21"/>
    </row>
    <row r="65" spans="1:14">
      <c r="A65" s="15" t="str">
        <f t="shared" si="4"/>
        <v/>
      </c>
      <c r="B65" s="16"/>
      <c r="C65" s="15" t="str">
        <f t="shared" si="5"/>
        <v/>
      </c>
      <c r="D65" s="17"/>
      <c r="E65" s="17"/>
      <c r="F65" s="17"/>
      <c r="G65" s="17"/>
      <c r="H65" s="17"/>
      <c r="I65" s="18"/>
      <c r="J65" s="16"/>
      <c r="K65" s="18"/>
      <c r="L65" s="19" t="str">
        <f t="shared" si="6"/>
        <v/>
      </c>
      <c r="M65" s="15" t="str">
        <f t="shared" si="7"/>
        <v/>
      </c>
      <c r="N65" s="17"/>
    </row>
    <row r="66" spans="1:14">
      <c r="A66" s="15" t="str">
        <f t="shared" si="4"/>
        <v/>
      </c>
      <c r="B66" s="20"/>
      <c r="C66" s="15" t="str">
        <f t="shared" si="5"/>
        <v/>
      </c>
      <c r="D66" s="21"/>
      <c r="E66" s="21"/>
      <c r="F66" s="21"/>
      <c r="G66" s="21"/>
      <c r="H66" s="21"/>
      <c r="I66" s="22"/>
      <c r="J66" s="20"/>
      <c r="K66" s="22"/>
      <c r="L66" s="19" t="str">
        <f t="shared" si="6"/>
        <v/>
      </c>
      <c r="M66" s="15" t="str">
        <f t="shared" si="7"/>
        <v/>
      </c>
      <c r="N66" s="21"/>
    </row>
    <row r="67" spans="1:14">
      <c r="A67" s="15" t="str">
        <f t="shared" si="4"/>
        <v/>
      </c>
      <c r="B67" s="16"/>
      <c r="C67" s="15" t="str">
        <f t="shared" si="5"/>
        <v/>
      </c>
      <c r="D67" s="17"/>
      <c r="E67" s="17"/>
      <c r="F67" s="17"/>
      <c r="G67" s="17"/>
      <c r="H67" s="17"/>
      <c r="I67" s="18"/>
      <c r="J67" s="16"/>
      <c r="K67" s="18"/>
      <c r="L67" s="19" t="str">
        <f t="shared" si="6"/>
        <v/>
      </c>
      <c r="M67" s="15" t="str">
        <f t="shared" si="7"/>
        <v/>
      </c>
      <c r="N67" s="17"/>
    </row>
    <row r="68" spans="1:14">
      <c r="A68" s="15" t="str">
        <f t="shared" si="4"/>
        <v/>
      </c>
      <c r="B68" s="20"/>
      <c r="C68" s="15" t="str">
        <f t="shared" si="5"/>
        <v/>
      </c>
      <c r="D68" s="21"/>
      <c r="E68" s="21"/>
      <c r="F68" s="21"/>
      <c r="G68" s="21"/>
      <c r="H68" s="21"/>
      <c r="I68" s="22"/>
      <c r="J68" s="20"/>
      <c r="K68" s="22"/>
      <c r="L68" s="19" t="str">
        <f t="shared" si="6"/>
        <v/>
      </c>
      <c r="M68" s="15" t="str">
        <f t="shared" si="7"/>
        <v/>
      </c>
      <c r="N68" s="21"/>
    </row>
    <row r="69" spans="1:14">
      <c r="A69" s="15" t="str">
        <f t="shared" ref="A69:A100" si="8">IFERROR(IF(B69="","",ROW()-4),"")</f>
        <v/>
      </c>
      <c r="B69" s="16"/>
      <c r="C69" s="15" t="str">
        <f t="shared" ref="C69:C100" si="9">IFERROR(IF(B69="","",TEXT(B69,"aaa")),"")</f>
        <v/>
      </c>
      <c r="D69" s="17"/>
      <c r="E69" s="17"/>
      <c r="F69" s="17"/>
      <c r="G69" s="17"/>
      <c r="H69" s="17"/>
      <c r="I69" s="18"/>
      <c r="J69" s="16"/>
      <c r="K69" s="18"/>
      <c r="L69" s="19" t="str">
        <f t="shared" ref="L69:L100" si="10">IFERROR(IF(B69="","",IFERROR(I69,0)-IFERROR(K69,0)),"")</f>
        <v/>
      </c>
      <c r="M69" s="15" t="str">
        <f t="shared" ref="M69:M104" si="11">IFERROR(IF(B69="","",IF(OR(K69="",K69=0),"未払い",IF(K69&gt;=I69,"支払済","一部支払"))),"")</f>
        <v/>
      </c>
      <c r="N69" s="17"/>
    </row>
    <row r="70" spans="1:14">
      <c r="A70" s="15" t="str">
        <f t="shared" si="8"/>
        <v/>
      </c>
      <c r="B70" s="20"/>
      <c r="C70" s="15" t="str">
        <f t="shared" si="9"/>
        <v/>
      </c>
      <c r="D70" s="21"/>
      <c r="E70" s="21"/>
      <c r="F70" s="21"/>
      <c r="G70" s="21"/>
      <c r="H70" s="21"/>
      <c r="I70" s="22"/>
      <c r="J70" s="20"/>
      <c r="K70" s="22"/>
      <c r="L70" s="19" t="str">
        <f t="shared" si="10"/>
        <v/>
      </c>
      <c r="M70" s="15" t="str">
        <f t="shared" si="11"/>
        <v/>
      </c>
      <c r="N70" s="21"/>
    </row>
    <row r="71" spans="1:14">
      <c r="A71" s="15" t="str">
        <f t="shared" si="8"/>
        <v/>
      </c>
      <c r="B71" s="16"/>
      <c r="C71" s="15" t="str">
        <f t="shared" si="9"/>
        <v/>
      </c>
      <c r="D71" s="17"/>
      <c r="E71" s="17"/>
      <c r="F71" s="17"/>
      <c r="G71" s="17"/>
      <c r="H71" s="17"/>
      <c r="I71" s="18"/>
      <c r="J71" s="16"/>
      <c r="K71" s="18"/>
      <c r="L71" s="19" t="str">
        <f t="shared" si="10"/>
        <v/>
      </c>
      <c r="M71" s="15" t="str">
        <f t="shared" si="11"/>
        <v/>
      </c>
      <c r="N71" s="17"/>
    </row>
    <row r="72" spans="1:14">
      <c r="A72" s="15" t="str">
        <f t="shared" si="8"/>
        <v/>
      </c>
      <c r="B72" s="20"/>
      <c r="C72" s="15" t="str">
        <f t="shared" si="9"/>
        <v/>
      </c>
      <c r="D72" s="21"/>
      <c r="E72" s="21"/>
      <c r="F72" s="21"/>
      <c r="G72" s="21"/>
      <c r="H72" s="21"/>
      <c r="I72" s="22"/>
      <c r="J72" s="20"/>
      <c r="K72" s="22"/>
      <c r="L72" s="19" t="str">
        <f t="shared" si="10"/>
        <v/>
      </c>
      <c r="M72" s="15" t="str">
        <f t="shared" si="11"/>
        <v/>
      </c>
      <c r="N72" s="21"/>
    </row>
    <row r="73" spans="1:14">
      <c r="A73" s="15" t="str">
        <f t="shared" si="8"/>
        <v/>
      </c>
      <c r="B73" s="16"/>
      <c r="C73" s="15" t="str">
        <f t="shared" si="9"/>
        <v/>
      </c>
      <c r="D73" s="17"/>
      <c r="E73" s="17"/>
      <c r="F73" s="17"/>
      <c r="G73" s="17"/>
      <c r="H73" s="17"/>
      <c r="I73" s="18"/>
      <c r="J73" s="16"/>
      <c r="K73" s="18"/>
      <c r="L73" s="19" t="str">
        <f t="shared" si="10"/>
        <v/>
      </c>
      <c r="M73" s="15" t="str">
        <f t="shared" si="11"/>
        <v/>
      </c>
      <c r="N73" s="17"/>
    </row>
    <row r="74" spans="1:14">
      <c r="A74" s="15" t="str">
        <f t="shared" si="8"/>
        <v/>
      </c>
      <c r="B74" s="20"/>
      <c r="C74" s="15" t="str">
        <f t="shared" si="9"/>
        <v/>
      </c>
      <c r="D74" s="21"/>
      <c r="E74" s="21"/>
      <c r="F74" s="21"/>
      <c r="G74" s="21"/>
      <c r="H74" s="21"/>
      <c r="I74" s="22"/>
      <c r="J74" s="20"/>
      <c r="K74" s="22"/>
      <c r="L74" s="19" t="str">
        <f t="shared" si="10"/>
        <v/>
      </c>
      <c r="M74" s="15" t="str">
        <f t="shared" si="11"/>
        <v/>
      </c>
      <c r="N74" s="21"/>
    </row>
    <row r="75" spans="1:14">
      <c r="A75" s="15" t="str">
        <f t="shared" si="8"/>
        <v/>
      </c>
      <c r="B75" s="16"/>
      <c r="C75" s="15" t="str">
        <f t="shared" si="9"/>
        <v/>
      </c>
      <c r="D75" s="17"/>
      <c r="E75" s="17"/>
      <c r="F75" s="17"/>
      <c r="G75" s="17"/>
      <c r="H75" s="17"/>
      <c r="I75" s="18"/>
      <c r="J75" s="16"/>
      <c r="K75" s="18"/>
      <c r="L75" s="19" t="str">
        <f t="shared" si="10"/>
        <v/>
      </c>
      <c r="M75" s="15" t="str">
        <f t="shared" si="11"/>
        <v/>
      </c>
      <c r="N75" s="17"/>
    </row>
    <row r="76" spans="1:14">
      <c r="A76" s="15" t="str">
        <f t="shared" si="8"/>
        <v/>
      </c>
      <c r="B76" s="20"/>
      <c r="C76" s="15" t="str">
        <f t="shared" si="9"/>
        <v/>
      </c>
      <c r="D76" s="21"/>
      <c r="E76" s="21"/>
      <c r="F76" s="21"/>
      <c r="G76" s="21"/>
      <c r="H76" s="21"/>
      <c r="I76" s="22"/>
      <c r="J76" s="20"/>
      <c r="K76" s="22"/>
      <c r="L76" s="19" t="str">
        <f t="shared" si="10"/>
        <v/>
      </c>
      <c r="M76" s="15" t="str">
        <f t="shared" si="11"/>
        <v/>
      </c>
      <c r="N76" s="21"/>
    </row>
    <row r="77" spans="1:14">
      <c r="A77" s="15" t="str">
        <f t="shared" si="8"/>
        <v/>
      </c>
      <c r="B77" s="16"/>
      <c r="C77" s="15" t="str">
        <f t="shared" si="9"/>
        <v/>
      </c>
      <c r="D77" s="17"/>
      <c r="E77" s="17"/>
      <c r="F77" s="17"/>
      <c r="G77" s="17"/>
      <c r="H77" s="17"/>
      <c r="I77" s="18"/>
      <c r="J77" s="16"/>
      <c r="K77" s="18"/>
      <c r="L77" s="19" t="str">
        <f t="shared" si="10"/>
        <v/>
      </c>
      <c r="M77" s="15" t="str">
        <f t="shared" si="11"/>
        <v/>
      </c>
      <c r="N77" s="17"/>
    </row>
    <row r="78" spans="1:14">
      <c r="A78" s="15" t="str">
        <f t="shared" si="8"/>
        <v/>
      </c>
      <c r="B78" s="20"/>
      <c r="C78" s="15" t="str">
        <f t="shared" si="9"/>
        <v/>
      </c>
      <c r="D78" s="21"/>
      <c r="E78" s="21"/>
      <c r="F78" s="21"/>
      <c r="G78" s="21"/>
      <c r="H78" s="21"/>
      <c r="I78" s="22"/>
      <c r="J78" s="20"/>
      <c r="K78" s="22"/>
      <c r="L78" s="19" t="str">
        <f t="shared" si="10"/>
        <v/>
      </c>
      <c r="M78" s="15" t="str">
        <f t="shared" si="11"/>
        <v/>
      </c>
      <c r="N78" s="21"/>
    </row>
    <row r="79" spans="1:14">
      <c r="A79" s="15" t="str">
        <f t="shared" si="8"/>
        <v/>
      </c>
      <c r="B79" s="16"/>
      <c r="C79" s="15" t="str">
        <f t="shared" si="9"/>
        <v/>
      </c>
      <c r="D79" s="17"/>
      <c r="E79" s="17"/>
      <c r="F79" s="17"/>
      <c r="G79" s="17"/>
      <c r="H79" s="17"/>
      <c r="I79" s="18"/>
      <c r="J79" s="16"/>
      <c r="K79" s="18"/>
      <c r="L79" s="19" t="str">
        <f t="shared" si="10"/>
        <v/>
      </c>
      <c r="M79" s="15" t="str">
        <f t="shared" si="11"/>
        <v/>
      </c>
      <c r="N79" s="17"/>
    </row>
    <row r="80" spans="1:14">
      <c r="A80" s="15" t="str">
        <f t="shared" si="8"/>
        <v/>
      </c>
      <c r="B80" s="20"/>
      <c r="C80" s="15" t="str">
        <f t="shared" si="9"/>
        <v/>
      </c>
      <c r="D80" s="21"/>
      <c r="E80" s="21"/>
      <c r="F80" s="21"/>
      <c r="G80" s="21"/>
      <c r="H80" s="21"/>
      <c r="I80" s="22"/>
      <c r="J80" s="20"/>
      <c r="K80" s="22"/>
      <c r="L80" s="19" t="str">
        <f t="shared" si="10"/>
        <v/>
      </c>
      <c r="M80" s="15" t="str">
        <f t="shared" si="11"/>
        <v/>
      </c>
      <c r="N80" s="21"/>
    </row>
    <row r="81" spans="1:14">
      <c r="A81" s="15" t="str">
        <f t="shared" si="8"/>
        <v/>
      </c>
      <c r="B81" s="16"/>
      <c r="C81" s="15" t="str">
        <f t="shared" si="9"/>
        <v/>
      </c>
      <c r="D81" s="17"/>
      <c r="E81" s="17"/>
      <c r="F81" s="17"/>
      <c r="G81" s="17"/>
      <c r="H81" s="17"/>
      <c r="I81" s="18"/>
      <c r="J81" s="16"/>
      <c r="K81" s="18"/>
      <c r="L81" s="19" t="str">
        <f t="shared" si="10"/>
        <v/>
      </c>
      <c r="M81" s="15" t="str">
        <f t="shared" si="11"/>
        <v/>
      </c>
      <c r="N81" s="17"/>
    </row>
    <row r="82" spans="1:14">
      <c r="A82" s="15" t="str">
        <f t="shared" si="8"/>
        <v/>
      </c>
      <c r="B82" s="20"/>
      <c r="C82" s="15" t="str">
        <f t="shared" si="9"/>
        <v/>
      </c>
      <c r="D82" s="21"/>
      <c r="E82" s="21"/>
      <c r="F82" s="21"/>
      <c r="G82" s="21"/>
      <c r="H82" s="21"/>
      <c r="I82" s="22"/>
      <c r="J82" s="20"/>
      <c r="K82" s="22"/>
      <c r="L82" s="19" t="str">
        <f t="shared" si="10"/>
        <v/>
      </c>
      <c r="M82" s="15" t="str">
        <f t="shared" si="11"/>
        <v/>
      </c>
      <c r="N82" s="21"/>
    </row>
    <row r="83" spans="1:14">
      <c r="A83" s="15" t="str">
        <f t="shared" si="8"/>
        <v/>
      </c>
      <c r="B83" s="16"/>
      <c r="C83" s="15" t="str">
        <f t="shared" si="9"/>
        <v/>
      </c>
      <c r="D83" s="17"/>
      <c r="E83" s="17"/>
      <c r="F83" s="17"/>
      <c r="G83" s="17"/>
      <c r="H83" s="17"/>
      <c r="I83" s="18"/>
      <c r="J83" s="16"/>
      <c r="K83" s="18"/>
      <c r="L83" s="19" t="str">
        <f t="shared" si="10"/>
        <v/>
      </c>
      <c r="M83" s="15" t="str">
        <f t="shared" si="11"/>
        <v/>
      </c>
      <c r="N83" s="17"/>
    </row>
    <row r="84" spans="1:14">
      <c r="A84" s="15" t="str">
        <f t="shared" si="8"/>
        <v/>
      </c>
      <c r="B84" s="20"/>
      <c r="C84" s="15" t="str">
        <f t="shared" si="9"/>
        <v/>
      </c>
      <c r="D84" s="21"/>
      <c r="E84" s="21"/>
      <c r="F84" s="21"/>
      <c r="G84" s="21"/>
      <c r="H84" s="21"/>
      <c r="I84" s="22"/>
      <c r="J84" s="20"/>
      <c r="K84" s="22"/>
      <c r="L84" s="19" t="str">
        <f t="shared" si="10"/>
        <v/>
      </c>
      <c r="M84" s="15" t="str">
        <f t="shared" si="11"/>
        <v/>
      </c>
      <c r="N84" s="21"/>
    </row>
    <row r="85" spans="1:14">
      <c r="A85" s="15" t="str">
        <f t="shared" si="8"/>
        <v/>
      </c>
      <c r="B85" s="16"/>
      <c r="C85" s="15" t="str">
        <f t="shared" si="9"/>
        <v/>
      </c>
      <c r="D85" s="17"/>
      <c r="E85" s="17"/>
      <c r="F85" s="17"/>
      <c r="G85" s="17"/>
      <c r="H85" s="17"/>
      <c r="I85" s="18"/>
      <c r="J85" s="16"/>
      <c r="K85" s="18"/>
      <c r="L85" s="19" t="str">
        <f t="shared" si="10"/>
        <v/>
      </c>
      <c r="M85" s="15" t="str">
        <f t="shared" si="11"/>
        <v/>
      </c>
      <c r="N85" s="17"/>
    </row>
    <row r="86" spans="1:14">
      <c r="A86" s="15" t="str">
        <f t="shared" si="8"/>
        <v/>
      </c>
      <c r="B86" s="20"/>
      <c r="C86" s="15" t="str">
        <f t="shared" si="9"/>
        <v/>
      </c>
      <c r="D86" s="21"/>
      <c r="E86" s="21"/>
      <c r="F86" s="21"/>
      <c r="G86" s="21"/>
      <c r="H86" s="21"/>
      <c r="I86" s="22"/>
      <c r="J86" s="20"/>
      <c r="K86" s="22"/>
      <c r="L86" s="19" t="str">
        <f t="shared" si="10"/>
        <v/>
      </c>
      <c r="M86" s="15" t="str">
        <f t="shared" si="11"/>
        <v/>
      </c>
      <c r="N86" s="21"/>
    </row>
    <row r="87" spans="1:14">
      <c r="A87" s="15" t="str">
        <f t="shared" si="8"/>
        <v/>
      </c>
      <c r="B87" s="16"/>
      <c r="C87" s="15" t="str">
        <f t="shared" si="9"/>
        <v/>
      </c>
      <c r="D87" s="17"/>
      <c r="E87" s="17"/>
      <c r="F87" s="17"/>
      <c r="G87" s="17"/>
      <c r="H87" s="17"/>
      <c r="I87" s="18"/>
      <c r="J87" s="16"/>
      <c r="K87" s="18"/>
      <c r="L87" s="19" t="str">
        <f t="shared" si="10"/>
        <v/>
      </c>
      <c r="M87" s="15" t="str">
        <f t="shared" si="11"/>
        <v/>
      </c>
      <c r="N87" s="17"/>
    </row>
    <row r="88" spans="1:14">
      <c r="A88" s="15" t="str">
        <f t="shared" si="8"/>
        <v/>
      </c>
      <c r="B88" s="20"/>
      <c r="C88" s="15" t="str">
        <f t="shared" si="9"/>
        <v/>
      </c>
      <c r="D88" s="21"/>
      <c r="E88" s="21"/>
      <c r="F88" s="21"/>
      <c r="G88" s="21"/>
      <c r="H88" s="21"/>
      <c r="I88" s="22"/>
      <c r="J88" s="20"/>
      <c r="K88" s="22"/>
      <c r="L88" s="19" t="str">
        <f t="shared" si="10"/>
        <v/>
      </c>
      <c r="M88" s="15" t="str">
        <f t="shared" si="11"/>
        <v/>
      </c>
      <c r="N88" s="21"/>
    </row>
    <row r="89" spans="1:14">
      <c r="A89" s="15" t="str">
        <f t="shared" si="8"/>
        <v/>
      </c>
      <c r="B89" s="16"/>
      <c r="C89" s="15" t="str">
        <f t="shared" si="9"/>
        <v/>
      </c>
      <c r="D89" s="17"/>
      <c r="E89" s="17"/>
      <c r="F89" s="17"/>
      <c r="G89" s="17"/>
      <c r="H89" s="17"/>
      <c r="I89" s="18"/>
      <c r="J89" s="16"/>
      <c r="K89" s="18"/>
      <c r="L89" s="19" t="str">
        <f t="shared" si="10"/>
        <v/>
      </c>
      <c r="M89" s="15" t="str">
        <f t="shared" si="11"/>
        <v/>
      </c>
      <c r="N89" s="17"/>
    </row>
    <row r="90" spans="1:14">
      <c r="A90" s="15" t="str">
        <f t="shared" si="8"/>
        <v/>
      </c>
      <c r="B90" s="20"/>
      <c r="C90" s="15" t="str">
        <f t="shared" si="9"/>
        <v/>
      </c>
      <c r="D90" s="21"/>
      <c r="E90" s="21"/>
      <c r="F90" s="21"/>
      <c r="G90" s="21"/>
      <c r="H90" s="21"/>
      <c r="I90" s="22"/>
      <c r="J90" s="20"/>
      <c r="K90" s="22"/>
      <c r="L90" s="19" t="str">
        <f t="shared" si="10"/>
        <v/>
      </c>
      <c r="M90" s="15" t="str">
        <f t="shared" si="11"/>
        <v/>
      </c>
      <c r="N90" s="21"/>
    </row>
    <row r="91" spans="1:14">
      <c r="A91" s="15" t="str">
        <f t="shared" si="8"/>
        <v/>
      </c>
      <c r="B91" s="16"/>
      <c r="C91" s="15" t="str">
        <f t="shared" si="9"/>
        <v/>
      </c>
      <c r="D91" s="17"/>
      <c r="E91" s="17"/>
      <c r="F91" s="17"/>
      <c r="G91" s="17"/>
      <c r="H91" s="17"/>
      <c r="I91" s="18"/>
      <c r="J91" s="16"/>
      <c r="K91" s="18"/>
      <c r="L91" s="19" t="str">
        <f t="shared" si="10"/>
        <v/>
      </c>
      <c r="M91" s="15" t="str">
        <f t="shared" si="11"/>
        <v/>
      </c>
      <c r="N91" s="17"/>
    </row>
    <row r="92" spans="1:14">
      <c r="A92" s="15" t="str">
        <f t="shared" si="8"/>
        <v/>
      </c>
      <c r="B92" s="20"/>
      <c r="C92" s="15" t="str">
        <f t="shared" si="9"/>
        <v/>
      </c>
      <c r="D92" s="21"/>
      <c r="E92" s="21"/>
      <c r="F92" s="21"/>
      <c r="G92" s="21"/>
      <c r="H92" s="21"/>
      <c r="I92" s="22"/>
      <c r="J92" s="20"/>
      <c r="K92" s="22"/>
      <c r="L92" s="19" t="str">
        <f t="shared" si="10"/>
        <v/>
      </c>
      <c r="M92" s="15" t="str">
        <f t="shared" si="11"/>
        <v/>
      </c>
      <c r="N92" s="21"/>
    </row>
    <row r="93" spans="1:14">
      <c r="A93" s="15" t="str">
        <f t="shared" si="8"/>
        <v/>
      </c>
      <c r="B93" s="16"/>
      <c r="C93" s="15" t="str">
        <f t="shared" si="9"/>
        <v/>
      </c>
      <c r="D93" s="17"/>
      <c r="E93" s="17"/>
      <c r="F93" s="17"/>
      <c r="G93" s="17"/>
      <c r="H93" s="17"/>
      <c r="I93" s="18"/>
      <c r="J93" s="16"/>
      <c r="K93" s="18"/>
      <c r="L93" s="19" t="str">
        <f t="shared" si="10"/>
        <v/>
      </c>
      <c r="M93" s="15" t="str">
        <f t="shared" si="11"/>
        <v/>
      </c>
      <c r="N93" s="17"/>
    </row>
    <row r="94" spans="1:14">
      <c r="A94" s="15" t="str">
        <f t="shared" si="8"/>
        <v/>
      </c>
      <c r="B94" s="20"/>
      <c r="C94" s="15" t="str">
        <f t="shared" si="9"/>
        <v/>
      </c>
      <c r="D94" s="21"/>
      <c r="E94" s="21"/>
      <c r="F94" s="21"/>
      <c r="G94" s="21"/>
      <c r="H94" s="21"/>
      <c r="I94" s="22"/>
      <c r="J94" s="20"/>
      <c r="K94" s="22"/>
      <c r="L94" s="19" t="str">
        <f t="shared" si="10"/>
        <v/>
      </c>
      <c r="M94" s="15" t="str">
        <f t="shared" si="11"/>
        <v/>
      </c>
      <c r="N94" s="21"/>
    </row>
    <row r="95" spans="1:14">
      <c r="A95" s="15" t="str">
        <f t="shared" si="8"/>
        <v/>
      </c>
      <c r="B95" s="16"/>
      <c r="C95" s="15" t="str">
        <f t="shared" si="9"/>
        <v/>
      </c>
      <c r="D95" s="17"/>
      <c r="E95" s="17"/>
      <c r="F95" s="17"/>
      <c r="G95" s="17"/>
      <c r="H95" s="17"/>
      <c r="I95" s="18"/>
      <c r="J95" s="16"/>
      <c r="K95" s="18"/>
      <c r="L95" s="19" t="str">
        <f t="shared" si="10"/>
        <v/>
      </c>
      <c r="M95" s="15" t="str">
        <f t="shared" si="11"/>
        <v/>
      </c>
      <c r="N95" s="17"/>
    </row>
    <row r="96" spans="1:14">
      <c r="A96" s="15" t="str">
        <f t="shared" si="8"/>
        <v/>
      </c>
      <c r="B96" s="20"/>
      <c r="C96" s="15" t="str">
        <f t="shared" si="9"/>
        <v/>
      </c>
      <c r="D96" s="21"/>
      <c r="E96" s="21"/>
      <c r="F96" s="21"/>
      <c r="G96" s="21"/>
      <c r="H96" s="21"/>
      <c r="I96" s="22"/>
      <c r="J96" s="20"/>
      <c r="K96" s="22"/>
      <c r="L96" s="19" t="str">
        <f t="shared" si="10"/>
        <v/>
      </c>
      <c r="M96" s="15" t="str">
        <f t="shared" si="11"/>
        <v/>
      </c>
      <c r="N96" s="21"/>
    </row>
    <row r="97" spans="1:14">
      <c r="A97" s="15" t="str">
        <f t="shared" si="8"/>
        <v/>
      </c>
      <c r="B97" s="16"/>
      <c r="C97" s="15" t="str">
        <f t="shared" si="9"/>
        <v/>
      </c>
      <c r="D97" s="17"/>
      <c r="E97" s="17"/>
      <c r="F97" s="17"/>
      <c r="G97" s="17"/>
      <c r="H97" s="17"/>
      <c r="I97" s="18"/>
      <c r="J97" s="16"/>
      <c r="K97" s="18"/>
      <c r="L97" s="19" t="str">
        <f t="shared" si="10"/>
        <v/>
      </c>
      <c r="M97" s="15" t="str">
        <f t="shared" si="11"/>
        <v/>
      </c>
      <c r="N97" s="17"/>
    </row>
    <row r="98" spans="1:14">
      <c r="A98" s="15" t="str">
        <f t="shared" si="8"/>
        <v/>
      </c>
      <c r="B98" s="20"/>
      <c r="C98" s="15" t="str">
        <f t="shared" si="9"/>
        <v/>
      </c>
      <c r="D98" s="21"/>
      <c r="E98" s="21"/>
      <c r="F98" s="21"/>
      <c r="G98" s="21"/>
      <c r="H98" s="21"/>
      <c r="I98" s="22"/>
      <c r="J98" s="20"/>
      <c r="K98" s="22"/>
      <c r="L98" s="19" t="str">
        <f t="shared" si="10"/>
        <v/>
      </c>
      <c r="M98" s="15" t="str">
        <f t="shared" si="11"/>
        <v/>
      </c>
      <c r="N98" s="21"/>
    </row>
    <row r="99" spans="1:14">
      <c r="A99" s="15" t="str">
        <f t="shared" si="8"/>
        <v/>
      </c>
      <c r="B99" s="16"/>
      <c r="C99" s="15" t="str">
        <f t="shared" si="9"/>
        <v/>
      </c>
      <c r="D99" s="17"/>
      <c r="E99" s="17"/>
      <c r="F99" s="17"/>
      <c r="G99" s="17"/>
      <c r="H99" s="17"/>
      <c r="I99" s="18"/>
      <c r="J99" s="16"/>
      <c r="K99" s="18"/>
      <c r="L99" s="19" t="str">
        <f t="shared" si="10"/>
        <v/>
      </c>
      <c r="M99" s="15" t="str">
        <f t="shared" si="11"/>
        <v/>
      </c>
      <c r="N99" s="17"/>
    </row>
    <row r="100" spans="1:14">
      <c r="A100" s="15" t="str">
        <f t="shared" si="8"/>
        <v/>
      </c>
      <c r="B100" s="20"/>
      <c r="C100" s="15" t="str">
        <f t="shared" si="9"/>
        <v/>
      </c>
      <c r="D100" s="21"/>
      <c r="E100" s="21"/>
      <c r="F100" s="21"/>
      <c r="G100" s="21"/>
      <c r="H100" s="21"/>
      <c r="I100" s="22"/>
      <c r="J100" s="20"/>
      <c r="K100" s="22"/>
      <c r="L100" s="19" t="str">
        <f t="shared" si="10"/>
        <v/>
      </c>
      <c r="M100" s="15" t="str">
        <f t="shared" si="11"/>
        <v/>
      </c>
      <c r="N100" s="21"/>
    </row>
    <row r="101" spans="1:14">
      <c r="A101" s="15" t="str">
        <f t="shared" ref="A101:A104" si="12">IFERROR(IF(B101="","",ROW()-4),"")</f>
        <v/>
      </c>
      <c r="B101" s="16"/>
      <c r="C101" s="15" t="str">
        <f t="shared" ref="C101:C104" si="13">IFERROR(IF(B101="","",TEXT(B101,"aaa")),"")</f>
        <v/>
      </c>
      <c r="D101" s="17"/>
      <c r="E101" s="17"/>
      <c r="F101" s="17"/>
      <c r="G101" s="17"/>
      <c r="H101" s="17"/>
      <c r="I101" s="18"/>
      <c r="J101" s="16"/>
      <c r="K101" s="18"/>
      <c r="L101" s="19" t="str">
        <f t="shared" ref="L101:L104" si="14">IFERROR(IF(B101="","",IFERROR(I101,0)-IFERROR(K101,0)),"")</f>
        <v/>
      </c>
      <c r="M101" s="15" t="str">
        <f t="shared" si="11"/>
        <v/>
      </c>
      <c r="N101" s="17"/>
    </row>
    <row r="102" spans="1:14">
      <c r="A102" s="15" t="str">
        <f t="shared" si="12"/>
        <v/>
      </c>
      <c r="B102" s="20"/>
      <c r="C102" s="15" t="str">
        <f t="shared" si="13"/>
        <v/>
      </c>
      <c r="D102" s="21"/>
      <c r="E102" s="21"/>
      <c r="F102" s="21"/>
      <c r="G102" s="21"/>
      <c r="H102" s="21"/>
      <c r="I102" s="22"/>
      <c r="J102" s="20"/>
      <c r="K102" s="22"/>
      <c r="L102" s="19" t="str">
        <f t="shared" si="14"/>
        <v/>
      </c>
      <c r="M102" s="15" t="str">
        <f t="shared" si="11"/>
        <v/>
      </c>
      <c r="N102" s="21"/>
    </row>
    <row r="103" spans="1:14">
      <c r="A103" s="15" t="str">
        <f t="shared" si="12"/>
        <v/>
      </c>
      <c r="B103" s="16"/>
      <c r="C103" s="15" t="str">
        <f t="shared" si="13"/>
        <v/>
      </c>
      <c r="D103" s="17"/>
      <c r="E103" s="17"/>
      <c r="F103" s="17"/>
      <c r="G103" s="17"/>
      <c r="H103" s="17"/>
      <c r="I103" s="18"/>
      <c r="J103" s="16"/>
      <c r="K103" s="18"/>
      <c r="L103" s="19" t="str">
        <f t="shared" si="14"/>
        <v/>
      </c>
      <c r="M103" s="15" t="str">
        <f t="shared" si="11"/>
        <v/>
      </c>
      <c r="N103" s="17"/>
    </row>
    <row r="104" spans="1:14">
      <c r="A104" s="15" t="str">
        <f t="shared" si="12"/>
        <v/>
      </c>
      <c r="B104" s="20"/>
      <c r="C104" s="15" t="str">
        <f t="shared" si="13"/>
        <v/>
      </c>
      <c r="D104" s="21"/>
      <c r="E104" s="21"/>
      <c r="F104" s="21"/>
      <c r="G104" s="21"/>
      <c r="H104" s="21"/>
      <c r="I104" s="22"/>
      <c r="J104" s="20"/>
      <c r="K104" s="22"/>
      <c r="L104" s="19" t="str">
        <f t="shared" si="14"/>
        <v/>
      </c>
      <c r="M104" s="15" t="str">
        <f t="shared" si="11"/>
        <v/>
      </c>
      <c r="N104" s="21"/>
    </row>
  </sheetData>
  <autoFilter ref="A4:N104" xr:uid="{00000000-0009-0000-0000-000001000000}"/>
  <mergeCells count="10">
    <mergeCell ref="A3:C3"/>
    <mergeCell ref="D3:F3"/>
    <mergeCell ref="G3:I3"/>
    <mergeCell ref="J3:N3"/>
    <mergeCell ref="A1:K1"/>
    <mergeCell ref="L1:M1"/>
    <mergeCell ref="A2:C2"/>
    <mergeCell ref="D2:F2"/>
    <mergeCell ref="G2:I2"/>
    <mergeCell ref="J2:N2"/>
  </mergeCells>
  <phoneticPr fontId="8"/>
  <conditionalFormatting sqref="A5:N104">
    <cfRule type="expression" dxfId="5" priority="2">
      <formula>AND($B5&lt;TODAY(),$B5&lt;&gt;"",$M5="未払い")</formula>
    </cfRule>
    <cfRule type="expression" dxfId="4" priority="3">
      <formula>AND($B5&gt;=TODAY(),$B5&lt;=TODAY()+7,$M5="未払い")</formula>
    </cfRule>
    <cfRule type="expression" dxfId="3" priority="4">
      <formula>$M5="支払済"</formula>
    </cfRule>
  </conditionalFormatting>
  <conditionalFormatting sqref="L5:L104">
    <cfRule type="expression" dxfId="2" priority="5">
      <formula>AND($L5&gt;0,$B5&lt;&gt;"")</formula>
    </cfRule>
  </conditionalFormatting>
  <dataValidations count="5">
    <dataValidation type="list" allowBlank="1" errorTitle="入力エラー" error="リストから選択してください" promptTitle="支払方法" prompt="プルダウンから選択" sqref="H5:H104" xr:uid="{00000000-0002-0000-0100-000000000000}">
      <formula1>支払方法リスト</formula1>
      <formula2>0</formula2>
    </dataValidation>
    <dataValidation type="list" allowBlank="1" sqref="F5:F104" xr:uid="{00000000-0002-0000-0100-000001000000}">
      <formula1>費目リスト</formula1>
      <formula2>0</formula2>
    </dataValidation>
    <dataValidation type="list" allowBlank="1" promptTitle="支払状況" prompt="通常は自動計算ですが、手動で上書き可能" sqref="M5:M104" xr:uid="{00000000-0002-0000-0100-000002000000}">
      <formula1>支払状況リスト</formula1>
      <formula2>0</formula2>
    </dataValidation>
    <dataValidation type="date" allowBlank="1" errorTitle="入力エラー" error="正しい日付を入力してください" sqref="B5:B104 J5:J104" xr:uid="{00000000-0002-0000-0100-000003000000}">
      <formula1>DATE(2020,1,1)</formula1>
      <formula2>DATE(2099,12,31)</formula2>
    </dataValidation>
    <dataValidation type="decimal" operator="greaterThanOrEqual" allowBlank="1" errorTitle="入力エラー" error="0以上の数値を入力してください" sqref="I5:I104 K5:K104" xr:uid="{00000000-0002-0000-0100-000004000000}">
      <formula1>0</formula1>
      <formula2>0</formula2>
    </dataValidation>
  </dataValidations>
  <printOptions horizontalCentered="1"/>
  <pageMargins left="0.3" right="0.3" top="0.5" bottom="0.5" header="0.511811023622047" footer="0.511811023622047"/>
  <pageSetup paperSize="9" scale="7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6"/>
  <sheetViews>
    <sheetView showGridLines="0" zoomScaleNormal="100" workbookViewId="0">
      <pane ySplit="3" topLeftCell="A4" activePane="bottomLeft" state="frozen"/>
      <selection pane="bottomLeft" activeCell="A2" sqref="A2:H2"/>
    </sheetView>
  </sheetViews>
  <sheetFormatPr defaultColWidth="8.6328125" defaultRowHeight="14.5"/>
  <cols>
    <col min="1" max="1" width="14" customWidth="1"/>
    <col min="2" max="3" width="18" customWidth="1"/>
    <col min="4" max="4" width="16" customWidth="1"/>
    <col min="5" max="5" width="12" customWidth="1"/>
    <col min="6" max="6" width="13" customWidth="1"/>
    <col min="7" max="7" width="12" customWidth="1"/>
    <col min="8" max="8" width="10" customWidth="1"/>
  </cols>
  <sheetData>
    <row r="1" spans="1:8" ht="31.5" customHeight="1">
      <c r="A1" s="38" t="s">
        <v>65</v>
      </c>
      <c r="B1" s="39"/>
      <c r="C1" s="39"/>
      <c r="D1" s="39"/>
      <c r="E1" s="39"/>
      <c r="F1" s="39"/>
      <c r="G1" s="39"/>
      <c r="H1" s="39"/>
    </row>
    <row r="2" spans="1:8" ht="30" customHeight="1">
      <c r="A2" s="40" t="s">
        <v>66</v>
      </c>
      <c r="B2" s="41"/>
      <c r="C2" s="41"/>
      <c r="D2" s="41"/>
      <c r="E2" s="41"/>
      <c r="F2" s="41"/>
      <c r="G2" s="41"/>
      <c r="H2" s="41"/>
    </row>
    <row r="3" spans="1:8" ht="30" customHeight="1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</row>
    <row r="4" spans="1:8" ht="16.5">
      <c r="A4" s="4" t="str">
        <f ca="1">TEXT(DATE(YEAR(TODAY()),1,1),"yyyy年mm月")</f>
        <v>2026年01月</v>
      </c>
      <c r="B4" s="5">
        <f ca="1">SUMIFS(支払管理表!$I$5:$I$1004,支払管理表!$B$5:$B$1004,"&gt;="&amp;DATE(YEAR(TODAY()),1,1),支払管理表!$B$5:$B$1004,"&lt;"&amp;DATE(YEAR(TODAY()),2,1))</f>
        <v>0</v>
      </c>
      <c r="C4" s="5">
        <f ca="1">SUMIFS(支払管理表!$K$5:$K$1004,支払管理表!$B$5:$B$1004,"&gt;="&amp;DATE(YEAR(TODAY()),1,1),支払管理表!$B$5:$B$1004,"&lt;"&amp;DATE(YEAR(TODAY()),2,1))</f>
        <v>0</v>
      </c>
      <c r="D4" s="5">
        <f t="shared" ref="D4:D15" ca="1" si="0">B4-C4</f>
        <v>0</v>
      </c>
      <c r="E4" s="6">
        <f ca="1">COUNTIFS(支払管理表!$B$5:$B$1004,"&gt;="&amp;DATE(YEAR(TODAY()),1,1),支払管理表!$B$5:$B$1004,"&lt;"&amp;DATE(YEAR(TODAY()),2,1),支払管理表!$M$5:$M$1004,"未払い")</f>
        <v>0</v>
      </c>
      <c r="F4" s="6">
        <f ca="1">COUNTIFS(支払管理表!$B$5:$B$1004,"&gt;="&amp;DATE(YEAR(TODAY()),1,1),支払管理表!$B$5:$B$1004,"&lt;"&amp;DATE(YEAR(TODAY()),2,1),支払管理表!$M$5:$M$1004,"一部支払")</f>
        <v>0</v>
      </c>
      <c r="G4" s="6">
        <f ca="1">COUNTIFS(支払管理表!$B$5:$B$1004,"&gt;="&amp;DATE(YEAR(TODAY()),1,1),支払管理表!$B$5:$B$1004,"&lt;"&amp;DATE(YEAR(TODAY()),2,1),支払管理表!$M$5:$M$1004,"支払済")</f>
        <v>0</v>
      </c>
      <c r="H4" s="7" t="str">
        <f t="shared" ref="H4:H16" ca="1" si="1">IFERROR(C4/B4,"")</f>
        <v/>
      </c>
    </row>
    <row r="5" spans="1:8" ht="16.5">
      <c r="A5" s="4" t="str">
        <f ca="1">TEXT(DATE(YEAR(TODAY()),2,1),"yyyy年mm月")</f>
        <v>2026年02月</v>
      </c>
      <c r="B5" s="5">
        <f ca="1">SUMIFS(支払管理表!$I$5:$I$1004,支払管理表!$B$5:$B$1004,"&gt;="&amp;DATE(YEAR(TODAY()),2,1),支払管理表!$B$5:$B$1004,"&lt;"&amp;DATE(YEAR(TODAY()),3,1))</f>
        <v>0</v>
      </c>
      <c r="C5" s="5">
        <f ca="1">SUMIFS(支払管理表!$K$5:$K$1004,支払管理表!$B$5:$B$1004,"&gt;="&amp;DATE(YEAR(TODAY()),2,1),支払管理表!$B$5:$B$1004,"&lt;"&amp;DATE(YEAR(TODAY()),3,1))</f>
        <v>0</v>
      </c>
      <c r="D5" s="5">
        <f t="shared" ca="1" si="0"/>
        <v>0</v>
      </c>
      <c r="E5" s="6">
        <f ca="1">COUNTIFS(支払管理表!$B$5:$B$1004,"&gt;="&amp;DATE(YEAR(TODAY()),2,1),支払管理表!$B$5:$B$1004,"&lt;"&amp;DATE(YEAR(TODAY()),3,1),支払管理表!$M$5:$M$1004,"未払い")</f>
        <v>0</v>
      </c>
      <c r="F5" s="6">
        <f ca="1">COUNTIFS(支払管理表!$B$5:$B$1004,"&gt;="&amp;DATE(YEAR(TODAY()),2,1),支払管理表!$B$5:$B$1004,"&lt;"&amp;DATE(YEAR(TODAY()),3,1),支払管理表!$M$5:$M$1004,"一部支払")</f>
        <v>0</v>
      </c>
      <c r="G5" s="6">
        <f ca="1">COUNTIFS(支払管理表!$B$5:$B$1004,"&gt;="&amp;DATE(YEAR(TODAY()),2,1),支払管理表!$B$5:$B$1004,"&lt;"&amp;DATE(YEAR(TODAY()),3,1),支払管理表!$M$5:$M$1004,"支払済")</f>
        <v>0</v>
      </c>
      <c r="H5" s="7" t="str">
        <f t="shared" ca="1" si="1"/>
        <v/>
      </c>
    </row>
    <row r="6" spans="1:8" ht="16.5">
      <c r="A6" s="4" t="str">
        <f ca="1">TEXT(DATE(YEAR(TODAY()),3,1),"yyyy年mm月")</f>
        <v>2026年03月</v>
      </c>
      <c r="B6" s="5">
        <f ca="1">SUMIFS(支払管理表!$I$5:$I$1004,支払管理表!$B$5:$B$1004,"&gt;="&amp;DATE(YEAR(TODAY()),3,1),支払管理表!$B$5:$B$1004,"&lt;"&amp;DATE(YEAR(TODAY()),4,1))</f>
        <v>0</v>
      </c>
      <c r="C6" s="5">
        <f ca="1">SUMIFS(支払管理表!$K$5:$K$1004,支払管理表!$B$5:$B$1004,"&gt;="&amp;DATE(YEAR(TODAY()),3,1),支払管理表!$B$5:$B$1004,"&lt;"&amp;DATE(YEAR(TODAY()),4,1))</f>
        <v>0</v>
      </c>
      <c r="D6" s="5">
        <f t="shared" ca="1" si="0"/>
        <v>0</v>
      </c>
      <c r="E6" s="6">
        <f ca="1">COUNTIFS(支払管理表!$B$5:$B$1004,"&gt;="&amp;DATE(YEAR(TODAY()),3,1),支払管理表!$B$5:$B$1004,"&lt;"&amp;DATE(YEAR(TODAY()),4,1),支払管理表!$M$5:$M$1004,"未払い")</f>
        <v>0</v>
      </c>
      <c r="F6" s="6">
        <f ca="1">COUNTIFS(支払管理表!$B$5:$B$1004,"&gt;="&amp;DATE(YEAR(TODAY()),3,1),支払管理表!$B$5:$B$1004,"&lt;"&amp;DATE(YEAR(TODAY()),4,1),支払管理表!$M$5:$M$1004,"一部支払")</f>
        <v>0</v>
      </c>
      <c r="G6" s="6">
        <f ca="1">COUNTIFS(支払管理表!$B$5:$B$1004,"&gt;="&amp;DATE(YEAR(TODAY()),3,1),支払管理表!$B$5:$B$1004,"&lt;"&amp;DATE(YEAR(TODAY()),4,1),支払管理表!$M$5:$M$1004,"支払済")</f>
        <v>0</v>
      </c>
      <c r="H6" s="7" t="str">
        <f t="shared" ca="1" si="1"/>
        <v/>
      </c>
    </row>
    <row r="7" spans="1:8" ht="16.5">
      <c r="A7" s="4" t="str">
        <f ca="1">TEXT(DATE(YEAR(TODAY()),4,1),"yyyy年mm月")</f>
        <v>2026年04月</v>
      </c>
      <c r="B7" s="5">
        <f ca="1">SUMIFS(支払管理表!$I$5:$I$1004,支払管理表!$B$5:$B$1004,"&gt;="&amp;DATE(YEAR(TODAY()),4,1),支払管理表!$B$5:$B$1004,"&lt;"&amp;DATE(YEAR(TODAY()),5,1))</f>
        <v>0</v>
      </c>
      <c r="C7" s="5">
        <f ca="1">SUMIFS(支払管理表!$K$5:$K$1004,支払管理表!$B$5:$B$1004,"&gt;="&amp;DATE(YEAR(TODAY()),4,1),支払管理表!$B$5:$B$1004,"&lt;"&amp;DATE(YEAR(TODAY()),5,1))</f>
        <v>0</v>
      </c>
      <c r="D7" s="5">
        <f t="shared" ca="1" si="0"/>
        <v>0</v>
      </c>
      <c r="E7" s="6">
        <f ca="1">COUNTIFS(支払管理表!$B$5:$B$1004,"&gt;="&amp;DATE(YEAR(TODAY()),4,1),支払管理表!$B$5:$B$1004,"&lt;"&amp;DATE(YEAR(TODAY()),5,1),支払管理表!$M$5:$M$1004,"未払い")</f>
        <v>0</v>
      </c>
      <c r="F7" s="6">
        <f ca="1">COUNTIFS(支払管理表!$B$5:$B$1004,"&gt;="&amp;DATE(YEAR(TODAY()),4,1),支払管理表!$B$5:$B$1004,"&lt;"&amp;DATE(YEAR(TODAY()),5,1),支払管理表!$M$5:$M$1004,"一部支払")</f>
        <v>0</v>
      </c>
      <c r="G7" s="6">
        <f ca="1">COUNTIFS(支払管理表!$B$5:$B$1004,"&gt;="&amp;DATE(YEAR(TODAY()),4,1),支払管理表!$B$5:$B$1004,"&lt;"&amp;DATE(YEAR(TODAY()),5,1),支払管理表!$M$5:$M$1004,"支払済")</f>
        <v>0</v>
      </c>
      <c r="H7" s="7" t="str">
        <f t="shared" ca="1" si="1"/>
        <v/>
      </c>
    </row>
    <row r="8" spans="1:8" ht="16.5">
      <c r="A8" s="4" t="str">
        <f ca="1">TEXT(DATE(YEAR(TODAY()),5,1),"yyyy年mm月")</f>
        <v>2026年05月</v>
      </c>
      <c r="B8" s="5">
        <f ca="1">SUMIFS(支払管理表!$I$5:$I$1004,支払管理表!$B$5:$B$1004,"&gt;="&amp;DATE(YEAR(TODAY()),5,1),支払管理表!$B$5:$B$1004,"&lt;"&amp;DATE(YEAR(TODAY()),6,1))</f>
        <v>0</v>
      </c>
      <c r="C8" s="5">
        <f ca="1">SUMIFS(支払管理表!$K$5:$K$1004,支払管理表!$B$5:$B$1004,"&gt;="&amp;DATE(YEAR(TODAY()),5,1),支払管理表!$B$5:$B$1004,"&lt;"&amp;DATE(YEAR(TODAY()),6,1))</f>
        <v>0</v>
      </c>
      <c r="D8" s="5">
        <f t="shared" ca="1" si="0"/>
        <v>0</v>
      </c>
      <c r="E8" s="6">
        <f ca="1">COUNTIFS(支払管理表!$B$5:$B$1004,"&gt;="&amp;DATE(YEAR(TODAY()),5,1),支払管理表!$B$5:$B$1004,"&lt;"&amp;DATE(YEAR(TODAY()),6,1),支払管理表!$M$5:$M$1004,"未払い")</f>
        <v>0</v>
      </c>
      <c r="F8" s="6">
        <f ca="1">COUNTIFS(支払管理表!$B$5:$B$1004,"&gt;="&amp;DATE(YEAR(TODAY()),5,1),支払管理表!$B$5:$B$1004,"&lt;"&amp;DATE(YEAR(TODAY()),6,1),支払管理表!$M$5:$M$1004,"一部支払")</f>
        <v>0</v>
      </c>
      <c r="G8" s="6">
        <f ca="1">COUNTIFS(支払管理表!$B$5:$B$1004,"&gt;="&amp;DATE(YEAR(TODAY()),5,1),支払管理表!$B$5:$B$1004,"&lt;"&amp;DATE(YEAR(TODAY()),6,1),支払管理表!$M$5:$M$1004,"支払済")</f>
        <v>0</v>
      </c>
      <c r="H8" s="7" t="str">
        <f t="shared" ca="1" si="1"/>
        <v/>
      </c>
    </row>
    <row r="9" spans="1:8" ht="16.5">
      <c r="A9" s="4" t="str">
        <f ca="1">TEXT(DATE(YEAR(TODAY()),6,1),"yyyy年mm月")</f>
        <v>2026年06月</v>
      </c>
      <c r="B9" s="5">
        <f ca="1">SUMIFS(支払管理表!$I$5:$I$1004,支払管理表!$B$5:$B$1004,"&gt;="&amp;DATE(YEAR(TODAY()),6,1),支払管理表!$B$5:$B$1004,"&lt;"&amp;DATE(YEAR(TODAY()),7,1))</f>
        <v>0</v>
      </c>
      <c r="C9" s="5">
        <f ca="1">SUMIFS(支払管理表!$K$5:$K$1004,支払管理表!$B$5:$B$1004,"&gt;="&amp;DATE(YEAR(TODAY()),6,1),支払管理表!$B$5:$B$1004,"&lt;"&amp;DATE(YEAR(TODAY()),7,1))</f>
        <v>0</v>
      </c>
      <c r="D9" s="5">
        <f t="shared" ca="1" si="0"/>
        <v>0</v>
      </c>
      <c r="E9" s="6">
        <f ca="1">COUNTIFS(支払管理表!$B$5:$B$1004,"&gt;="&amp;DATE(YEAR(TODAY()),6,1),支払管理表!$B$5:$B$1004,"&lt;"&amp;DATE(YEAR(TODAY()),7,1),支払管理表!$M$5:$M$1004,"未払い")</f>
        <v>0</v>
      </c>
      <c r="F9" s="6">
        <f ca="1">COUNTIFS(支払管理表!$B$5:$B$1004,"&gt;="&amp;DATE(YEAR(TODAY()),6,1),支払管理表!$B$5:$B$1004,"&lt;"&amp;DATE(YEAR(TODAY()),7,1),支払管理表!$M$5:$M$1004,"一部支払")</f>
        <v>0</v>
      </c>
      <c r="G9" s="6">
        <f ca="1">COUNTIFS(支払管理表!$B$5:$B$1004,"&gt;="&amp;DATE(YEAR(TODAY()),6,1),支払管理表!$B$5:$B$1004,"&lt;"&amp;DATE(YEAR(TODAY()),7,1),支払管理表!$M$5:$M$1004,"支払済")</f>
        <v>0</v>
      </c>
      <c r="H9" s="7" t="str">
        <f t="shared" ca="1" si="1"/>
        <v/>
      </c>
    </row>
    <row r="10" spans="1:8" ht="16.5">
      <c r="A10" s="4" t="str">
        <f ca="1">TEXT(DATE(YEAR(TODAY()),7,1),"yyyy年mm月")</f>
        <v>2026年07月</v>
      </c>
      <c r="B10" s="5">
        <f ca="1">SUMIFS(支払管理表!$I$5:$I$1004,支払管理表!$B$5:$B$1004,"&gt;="&amp;DATE(YEAR(TODAY()),7,1),支払管理表!$B$5:$B$1004,"&lt;"&amp;DATE(YEAR(TODAY()),8,1))</f>
        <v>0</v>
      </c>
      <c r="C10" s="5">
        <f ca="1">SUMIFS(支払管理表!$K$5:$K$1004,支払管理表!$B$5:$B$1004,"&gt;="&amp;DATE(YEAR(TODAY()),7,1),支払管理表!$B$5:$B$1004,"&lt;"&amp;DATE(YEAR(TODAY()),8,1))</f>
        <v>0</v>
      </c>
      <c r="D10" s="5">
        <f t="shared" ca="1" si="0"/>
        <v>0</v>
      </c>
      <c r="E10" s="6">
        <f ca="1">COUNTIFS(支払管理表!$B$5:$B$1004,"&gt;="&amp;DATE(YEAR(TODAY()),7,1),支払管理表!$B$5:$B$1004,"&lt;"&amp;DATE(YEAR(TODAY()),8,1),支払管理表!$M$5:$M$1004,"未払い")</f>
        <v>0</v>
      </c>
      <c r="F10" s="6">
        <f ca="1">COUNTIFS(支払管理表!$B$5:$B$1004,"&gt;="&amp;DATE(YEAR(TODAY()),7,1),支払管理表!$B$5:$B$1004,"&lt;"&amp;DATE(YEAR(TODAY()),8,1),支払管理表!$M$5:$M$1004,"一部支払")</f>
        <v>0</v>
      </c>
      <c r="G10" s="6">
        <f ca="1">COUNTIFS(支払管理表!$B$5:$B$1004,"&gt;="&amp;DATE(YEAR(TODAY()),7,1),支払管理表!$B$5:$B$1004,"&lt;"&amp;DATE(YEAR(TODAY()),8,1),支払管理表!$M$5:$M$1004,"支払済")</f>
        <v>0</v>
      </c>
      <c r="H10" s="7" t="str">
        <f t="shared" ca="1" si="1"/>
        <v/>
      </c>
    </row>
    <row r="11" spans="1:8" ht="16.5">
      <c r="A11" s="4" t="str">
        <f ca="1">TEXT(DATE(YEAR(TODAY()),8,1),"yyyy年mm月")</f>
        <v>2026年08月</v>
      </c>
      <c r="B11" s="5">
        <f ca="1">SUMIFS(支払管理表!$I$5:$I$1004,支払管理表!$B$5:$B$1004,"&gt;="&amp;DATE(YEAR(TODAY()),8,1),支払管理表!$B$5:$B$1004,"&lt;"&amp;DATE(YEAR(TODAY()),9,1))</f>
        <v>0</v>
      </c>
      <c r="C11" s="5">
        <f ca="1">SUMIFS(支払管理表!$K$5:$K$1004,支払管理表!$B$5:$B$1004,"&gt;="&amp;DATE(YEAR(TODAY()),8,1),支払管理表!$B$5:$B$1004,"&lt;"&amp;DATE(YEAR(TODAY()),9,1))</f>
        <v>0</v>
      </c>
      <c r="D11" s="5">
        <f t="shared" ca="1" si="0"/>
        <v>0</v>
      </c>
      <c r="E11" s="6">
        <f ca="1">COUNTIFS(支払管理表!$B$5:$B$1004,"&gt;="&amp;DATE(YEAR(TODAY()),8,1),支払管理表!$B$5:$B$1004,"&lt;"&amp;DATE(YEAR(TODAY()),9,1),支払管理表!$M$5:$M$1004,"未払い")</f>
        <v>0</v>
      </c>
      <c r="F11" s="6">
        <f ca="1">COUNTIFS(支払管理表!$B$5:$B$1004,"&gt;="&amp;DATE(YEAR(TODAY()),8,1),支払管理表!$B$5:$B$1004,"&lt;"&amp;DATE(YEAR(TODAY()),9,1),支払管理表!$M$5:$M$1004,"一部支払")</f>
        <v>0</v>
      </c>
      <c r="G11" s="6">
        <f ca="1">COUNTIFS(支払管理表!$B$5:$B$1004,"&gt;="&amp;DATE(YEAR(TODAY()),8,1),支払管理表!$B$5:$B$1004,"&lt;"&amp;DATE(YEAR(TODAY()),9,1),支払管理表!$M$5:$M$1004,"支払済")</f>
        <v>0</v>
      </c>
      <c r="H11" s="7" t="str">
        <f t="shared" ca="1" si="1"/>
        <v/>
      </c>
    </row>
    <row r="12" spans="1:8" ht="16.5">
      <c r="A12" s="4" t="str">
        <f ca="1">TEXT(DATE(YEAR(TODAY()),9,1),"yyyy年mm月")</f>
        <v>2026年09月</v>
      </c>
      <c r="B12" s="5">
        <f ca="1">SUMIFS(支払管理表!$I$5:$I$1004,支払管理表!$B$5:$B$1004,"&gt;="&amp;DATE(YEAR(TODAY()),9,1),支払管理表!$B$5:$B$1004,"&lt;"&amp;DATE(YEAR(TODAY()),10,1))</f>
        <v>0</v>
      </c>
      <c r="C12" s="5">
        <f ca="1">SUMIFS(支払管理表!$K$5:$K$1004,支払管理表!$B$5:$B$1004,"&gt;="&amp;DATE(YEAR(TODAY()),9,1),支払管理表!$B$5:$B$1004,"&lt;"&amp;DATE(YEAR(TODAY()),10,1))</f>
        <v>0</v>
      </c>
      <c r="D12" s="5">
        <f t="shared" ca="1" si="0"/>
        <v>0</v>
      </c>
      <c r="E12" s="6">
        <f ca="1">COUNTIFS(支払管理表!$B$5:$B$1004,"&gt;="&amp;DATE(YEAR(TODAY()),9,1),支払管理表!$B$5:$B$1004,"&lt;"&amp;DATE(YEAR(TODAY()),10,1),支払管理表!$M$5:$M$1004,"未払い")</f>
        <v>0</v>
      </c>
      <c r="F12" s="6">
        <f ca="1">COUNTIFS(支払管理表!$B$5:$B$1004,"&gt;="&amp;DATE(YEAR(TODAY()),9,1),支払管理表!$B$5:$B$1004,"&lt;"&amp;DATE(YEAR(TODAY()),10,1),支払管理表!$M$5:$M$1004,"一部支払")</f>
        <v>0</v>
      </c>
      <c r="G12" s="6">
        <f ca="1">COUNTIFS(支払管理表!$B$5:$B$1004,"&gt;="&amp;DATE(YEAR(TODAY()),9,1),支払管理表!$B$5:$B$1004,"&lt;"&amp;DATE(YEAR(TODAY()),10,1),支払管理表!$M$5:$M$1004,"支払済")</f>
        <v>0</v>
      </c>
      <c r="H12" s="7" t="str">
        <f t="shared" ca="1" si="1"/>
        <v/>
      </c>
    </row>
    <row r="13" spans="1:8" ht="16.5">
      <c r="A13" s="4" t="str">
        <f ca="1">TEXT(DATE(YEAR(TODAY()),10,1),"yyyy年mm月")</f>
        <v>2026年10月</v>
      </c>
      <c r="B13" s="5">
        <f ca="1">SUMIFS(支払管理表!$I$5:$I$1004,支払管理表!$B$5:$B$1004,"&gt;="&amp;DATE(YEAR(TODAY()),10,1),支払管理表!$B$5:$B$1004,"&lt;"&amp;DATE(YEAR(TODAY()),11,1))</f>
        <v>0</v>
      </c>
      <c r="C13" s="5">
        <f ca="1">SUMIFS(支払管理表!$K$5:$K$1004,支払管理表!$B$5:$B$1004,"&gt;="&amp;DATE(YEAR(TODAY()),10,1),支払管理表!$B$5:$B$1004,"&lt;"&amp;DATE(YEAR(TODAY()),11,1))</f>
        <v>0</v>
      </c>
      <c r="D13" s="5">
        <f t="shared" ca="1" si="0"/>
        <v>0</v>
      </c>
      <c r="E13" s="6">
        <f ca="1">COUNTIFS(支払管理表!$B$5:$B$1004,"&gt;="&amp;DATE(YEAR(TODAY()),10,1),支払管理表!$B$5:$B$1004,"&lt;"&amp;DATE(YEAR(TODAY()),11,1),支払管理表!$M$5:$M$1004,"未払い")</f>
        <v>0</v>
      </c>
      <c r="F13" s="6">
        <f ca="1">COUNTIFS(支払管理表!$B$5:$B$1004,"&gt;="&amp;DATE(YEAR(TODAY()),10,1),支払管理表!$B$5:$B$1004,"&lt;"&amp;DATE(YEAR(TODAY()),11,1),支払管理表!$M$5:$M$1004,"一部支払")</f>
        <v>0</v>
      </c>
      <c r="G13" s="6">
        <f ca="1">COUNTIFS(支払管理表!$B$5:$B$1004,"&gt;="&amp;DATE(YEAR(TODAY()),10,1),支払管理表!$B$5:$B$1004,"&lt;"&amp;DATE(YEAR(TODAY()),11,1),支払管理表!$M$5:$M$1004,"支払済")</f>
        <v>0</v>
      </c>
      <c r="H13" s="7" t="str">
        <f t="shared" ca="1" si="1"/>
        <v/>
      </c>
    </row>
    <row r="14" spans="1:8" ht="16.5">
      <c r="A14" s="4" t="str">
        <f ca="1">TEXT(DATE(YEAR(TODAY()),11,1),"yyyy年mm月")</f>
        <v>2026年11月</v>
      </c>
      <c r="B14" s="5">
        <f ca="1">SUMIFS(支払管理表!$I$5:$I$1004,支払管理表!$B$5:$B$1004,"&gt;="&amp;DATE(YEAR(TODAY()),11,1),支払管理表!$B$5:$B$1004,"&lt;"&amp;DATE(YEAR(TODAY()),12,1))</f>
        <v>0</v>
      </c>
      <c r="C14" s="5">
        <f ca="1">SUMIFS(支払管理表!$K$5:$K$1004,支払管理表!$B$5:$B$1004,"&gt;="&amp;DATE(YEAR(TODAY()),11,1),支払管理表!$B$5:$B$1004,"&lt;"&amp;DATE(YEAR(TODAY()),12,1))</f>
        <v>0</v>
      </c>
      <c r="D14" s="5">
        <f t="shared" ca="1" si="0"/>
        <v>0</v>
      </c>
      <c r="E14" s="6">
        <f ca="1">COUNTIFS(支払管理表!$B$5:$B$1004,"&gt;="&amp;DATE(YEAR(TODAY()),11,1),支払管理表!$B$5:$B$1004,"&lt;"&amp;DATE(YEAR(TODAY()),12,1),支払管理表!$M$5:$M$1004,"未払い")</f>
        <v>0</v>
      </c>
      <c r="F14" s="6">
        <f ca="1">COUNTIFS(支払管理表!$B$5:$B$1004,"&gt;="&amp;DATE(YEAR(TODAY()),11,1),支払管理表!$B$5:$B$1004,"&lt;"&amp;DATE(YEAR(TODAY()),12,1),支払管理表!$M$5:$M$1004,"一部支払")</f>
        <v>0</v>
      </c>
      <c r="G14" s="6">
        <f ca="1">COUNTIFS(支払管理表!$B$5:$B$1004,"&gt;="&amp;DATE(YEAR(TODAY()),11,1),支払管理表!$B$5:$B$1004,"&lt;"&amp;DATE(YEAR(TODAY()),12,1),支払管理表!$M$5:$M$1004,"支払済")</f>
        <v>0</v>
      </c>
      <c r="H14" s="7" t="str">
        <f t="shared" ca="1" si="1"/>
        <v/>
      </c>
    </row>
    <row r="15" spans="1:8" ht="16.5">
      <c r="A15" s="4" t="str">
        <f ca="1">TEXT(DATE(YEAR(TODAY()),12,1),"yyyy年mm月")</f>
        <v>2026年12月</v>
      </c>
      <c r="B15" s="5">
        <f ca="1">SUMIFS(支払管理表!$I$5:$I$1004,支払管理表!$B$5:$B$1004,"&gt;="&amp;DATE(YEAR(TODAY()),12,1),支払管理表!$B$5:$B$1004,"&lt;"&amp;DATE(YEAR(TODAY())+1,1,1))</f>
        <v>0</v>
      </c>
      <c r="C15" s="5">
        <f ca="1">SUMIFS(支払管理表!$K$5:$K$1004,支払管理表!$B$5:$B$1004,"&gt;="&amp;DATE(YEAR(TODAY()),12,1),支払管理表!$B$5:$B$1004,"&lt;"&amp;DATE(YEAR(TODAY())+1,1,1))</f>
        <v>0</v>
      </c>
      <c r="D15" s="5">
        <f t="shared" ca="1" si="0"/>
        <v>0</v>
      </c>
      <c r="E15" s="6">
        <f ca="1">COUNTIFS(支払管理表!$B$5:$B$1004,"&gt;="&amp;DATE(YEAR(TODAY()),12,1),支払管理表!$B$5:$B$1004,"&lt;"&amp;DATE(YEAR(TODAY())+1,1,1),支払管理表!$M$5:$M$1004,"未払い")</f>
        <v>0</v>
      </c>
      <c r="F15" s="6">
        <f ca="1">COUNTIFS(支払管理表!$B$5:$B$1004,"&gt;="&amp;DATE(YEAR(TODAY()),12,1),支払管理表!$B$5:$B$1004,"&lt;"&amp;DATE(YEAR(TODAY())+1,1,1),支払管理表!$M$5:$M$1004,"一部支払")</f>
        <v>0</v>
      </c>
      <c r="G15" s="6">
        <f ca="1">COUNTIFS(支払管理表!$B$5:$B$1004,"&gt;="&amp;DATE(YEAR(TODAY()),12,1),支払管理表!$B$5:$B$1004,"&lt;"&amp;DATE(YEAR(TODAY())+1,1,1),支払管理表!$M$5:$M$1004,"支払済")</f>
        <v>0</v>
      </c>
      <c r="H15" s="7" t="str">
        <f t="shared" ca="1" si="1"/>
        <v/>
      </c>
    </row>
    <row r="16" spans="1:8" ht="25.5" customHeight="1">
      <c r="A16" s="2" t="s">
        <v>2</v>
      </c>
      <c r="B16" s="3">
        <f t="shared" ref="B16:G16" ca="1" si="2">SUM(B4:B15)</f>
        <v>0</v>
      </c>
      <c r="C16" s="3">
        <f t="shared" ca="1" si="2"/>
        <v>0</v>
      </c>
      <c r="D16" s="3">
        <f t="shared" ca="1" si="2"/>
        <v>0</v>
      </c>
      <c r="E16" s="8">
        <f t="shared" ca="1" si="2"/>
        <v>0</v>
      </c>
      <c r="F16" s="8">
        <f t="shared" ca="1" si="2"/>
        <v>0</v>
      </c>
      <c r="G16" s="8">
        <f t="shared" ca="1" si="2"/>
        <v>0</v>
      </c>
      <c r="H16" s="9" t="str">
        <f t="shared" ca="1" si="1"/>
        <v/>
      </c>
    </row>
  </sheetData>
  <mergeCells count="2">
    <mergeCell ref="A1:H1"/>
    <mergeCell ref="A2:H2"/>
  </mergeCells>
  <phoneticPr fontId="8"/>
  <conditionalFormatting sqref="A4:H15">
    <cfRule type="expression" dxfId="1" priority="2">
      <formula>MONTH(TODAY())=ROW()-3</formula>
    </cfRule>
  </conditionalFormatting>
  <conditionalFormatting sqref="D4:D15">
    <cfRule type="expression" dxfId="0" priority="3">
      <formula>AND($D4&gt;0,$D4&gt;=MAX($D$4:$D$15))</formula>
    </cfRule>
  </conditionalFormatting>
  <pageMargins left="0.75" right="0.75" top="1" bottom="1" header="0.511811023622047" footer="0.511811023622047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showGridLines="0" zoomScaleNormal="100" workbookViewId="0">
      <selection sqref="A1:F1"/>
    </sheetView>
  </sheetViews>
  <sheetFormatPr defaultColWidth="8.6328125" defaultRowHeight="14.5"/>
  <cols>
    <col min="1" max="1" width="22" customWidth="1"/>
    <col min="2" max="2" width="3" customWidth="1"/>
    <col min="3" max="3" width="22" customWidth="1"/>
    <col min="4" max="4" width="3" customWidth="1"/>
    <col min="5" max="5" width="22" customWidth="1"/>
    <col min="6" max="6" width="3" customWidth="1"/>
  </cols>
  <sheetData>
    <row r="1" spans="1:6" ht="31.5" customHeight="1">
      <c r="A1" s="39" t="s">
        <v>35</v>
      </c>
      <c r="B1" s="39"/>
      <c r="C1" s="39"/>
      <c r="D1" s="39"/>
      <c r="E1" s="39"/>
      <c r="F1" s="39"/>
    </row>
    <row r="2" spans="1:6" ht="36" customHeight="1">
      <c r="A2" s="41" t="s">
        <v>36</v>
      </c>
      <c r="B2" s="41"/>
      <c r="C2" s="41"/>
      <c r="D2" s="41"/>
      <c r="E2" s="41"/>
      <c r="F2" s="41"/>
    </row>
    <row r="3" spans="1:6">
      <c r="A3" s="10" t="s">
        <v>12</v>
      </c>
      <c r="C3" s="10" t="s">
        <v>7</v>
      </c>
      <c r="E3" s="10" t="s">
        <v>0</v>
      </c>
    </row>
    <row r="4" spans="1:6">
      <c r="A4" s="11" t="s">
        <v>17</v>
      </c>
      <c r="C4" s="11" t="s">
        <v>37</v>
      </c>
      <c r="E4" s="11" t="s">
        <v>38</v>
      </c>
    </row>
    <row r="5" spans="1:6">
      <c r="A5" s="11" t="s">
        <v>19</v>
      </c>
      <c r="C5" s="11" t="s">
        <v>20</v>
      </c>
      <c r="E5" s="11" t="s">
        <v>39</v>
      </c>
    </row>
    <row r="6" spans="1:6">
      <c r="A6" s="11" t="s">
        <v>22</v>
      </c>
      <c r="C6" s="11" t="s">
        <v>16</v>
      </c>
      <c r="E6" s="11" t="s">
        <v>40</v>
      </c>
    </row>
    <row r="7" spans="1:6">
      <c r="A7" s="11" t="s">
        <v>24</v>
      </c>
      <c r="C7" s="11" t="s">
        <v>41</v>
      </c>
    </row>
    <row r="8" spans="1:6">
      <c r="A8" s="11" t="s">
        <v>42</v>
      </c>
      <c r="C8" s="11" t="s">
        <v>18</v>
      </c>
    </row>
    <row r="9" spans="1:6">
      <c r="C9" s="11" t="s">
        <v>21</v>
      </c>
    </row>
    <row r="10" spans="1:6">
      <c r="C10" s="11" t="s">
        <v>23</v>
      </c>
    </row>
    <row r="11" spans="1:6">
      <c r="C11" s="11" t="s">
        <v>26</v>
      </c>
    </row>
    <row r="12" spans="1:6">
      <c r="C12" s="11" t="s">
        <v>25</v>
      </c>
    </row>
    <row r="13" spans="1:6">
      <c r="C13" s="11" t="s">
        <v>42</v>
      </c>
    </row>
  </sheetData>
  <mergeCells count="2">
    <mergeCell ref="A1:F1"/>
    <mergeCell ref="A2:F2"/>
  </mergeCells>
  <phoneticPr fontId="8"/>
  <printOptions horizontalCentered="1"/>
  <pageMargins left="0.75" right="0.75" top="1" bottom="1" header="0.511811023622047" footer="0.51181102362204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使い方</vt:lpstr>
      <vt:lpstr>支払管理表</vt:lpstr>
      <vt:lpstr>月別集計</vt:lpstr>
      <vt:lpstr>マスタ設定</vt:lpstr>
      <vt:lpstr>支払管理表!Print_Titles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康 松田</cp:lastModifiedBy>
  <cp:revision>1</cp:revision>
  <cp:lastPrinted>2026-05-21T03:37:28Z</cp:lastPrinted>
  <dcterms:created xsi:type="dcterms:W3CDTF">2026-05-20T20:22:39Z</dcterms:created>
  <dcterms:modified xsi:type="dcterms:W3CDTF">2026-05-21T20:27:21Z</dcterms:modified>
  <dc:language>en-US</dc:language>
</cp:coreProperties>
</file>